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0" yWindow="465" windowWidth="28530" windowHeight="16275"/>
  </bookViews>
  <sheets>
    <sheet name="Rekapitulace zakázky" sheetId="1" r:id="rId1"/>
    <sheet name="SO 01 - Oprava ZV t.ú. Hr..." sheetId="2" r:id="rId2"/>
    <sheet name="VRN - Vedlejší rozpočtové..." sheetId="3" r:id="rId3"/>
    <sheet name="Pokyny pro vyplnění" sheetId="4" r:id="rId4"/>
  </sheets>
  <definedNames>
    <definedName name="_xlnm._FilterDatabase" localSheetId="1" hidden="1">'SO 01 - Oprava ZV t.ú. Hr...'!$C$81:$L$126</definedName>
    <definedName name="_xlnm._FilterDatabase" localSheetId="2" hidden="1">'VRN - Vedlejší rozpočtové...'!$C$78:$L$82</definedName>
    <definedName name="_xlnm.Print_Titles" localSheetId="0">'Rekapitulace zakázky'!$49:$49</definedName>
    <definedName name="_xlnm.Print_Titles" localSheetId="1">'SO 01 - Oprava ZV t.ú. Hr...'!$81:$81</definedName>
    <definedName name="_xlnm.Print_Titles" localSheetId="2">'VRN - Vedlejší rozpočtové...'!$78:$78</definedName>
    <definedName name="_xlnm.Print_Area" localSheetId="0">'Rekapitulace zakázky'!$D$4:$AO$33,'Rekapitulace zakázky'!$C$39:$AQ$54</definedName>
    <definedName name="_xlnm.Print_Area" localSheetId="1">'SO 01 - Oprava ZV t.ú. Hr...'!$C$4:$K$38,'SO 01 - Oprava ZV t.ú. Hr...'!$C$44:$K$63,'SO 01 - Oprava ZV t.ú. Hr...'!$C$69:$L$126</definedName>
    <definedName name="_xlnm.Print_Area" localSheetId="2">'VRN - Vedlejší rozpočtové...'!$C$4:$K$38,'VRN - Vedlejší rozpočtové...'!$C$44:$K$60,'VRN - Vedlejší rozpočtové...'!$C$66:$L$82</definedName>
  </definedNames>
  <calcPr calcId="145621"/>
</workbook>
</file>

<file path=xl/calcChain.xml><?xml version="1.0" encoding="utf-8"?>
<calcChain xmlns="http://schemas.openxmlformats.org/spreadsheetml/2006/main">
  <c r="BA53" i="1" l="1"/>
  <c r="AZ53" i="1"/>
  <c r="BI82" i="3"/>
  <c r="F36" i="3" s="1"/>
  <c r="BF53" i="1" s="1"/>
  <c r="BH82" i="3"/>
  <c r="BG82" i="3"/>
  <c r="BF82" i="3"/>
  <c r="R82" i="3"/>
  <c r="Q82" i="3"/>
  <c r="X82" i="3"/>
  <c r="V82" i="3"/>
  <c r="T82" i="3"/>
  <c r="T80" i="3" s="1"/>
  <c r="T79" i="3" s="1"/>
  <c r="AW53" i="1" s="1"/>
  <c r="P82" i="3"/>
  <c r="BK82" i="3"/>
  <c r="K82" i="3"/>
  <c r="BE82" i="3"/>
  <c r="BI81" i="3"/>
  <c r="BH81" i="3"/>
  <c r="F35" i="3" s="1"/>
  <c r="BE53" i="1" s="1"/>
  <c r="BG81" i="3"/>
  <c r="F34" i="3"/>
  <c r="BD53" i="1" s="1"/>
  <c r="BF81" i="3"/>
  <c r="F33" i="3" s="1"/>
  <c r="BC53" i="1" s="1"/>
  <c r="K33" i="3"/>
  <c r="AY53" i="1"/>
  <c r="R81" i="3"/>
  <c r="R80" i="3"/>
  <c r="R79" i="3" s="1"/>
  <c r="J58" i="3" s="1"/>
  <c r="K28" i="3" s="1"/>
  <c r="AT53" i="1" s="1"/>
  <c r="Q81" i="3"/>
  <c r="Q80" i="3"/>
  <c r="I59" i="3" s="1"/>
  <c r="X81" i="3"/>
  <c r="X80" i="3"/>
  <c r="X79" i="3" s="1"/>
  <c r="V81" i="3"/>
  <c r="V80" i="3"/>
  <c r="V79" i="3"/>
  <c r="T81" i="3"/>
  <c r="P81" i="3"/>
  <c r="BK81" i="3"/>
  <c r="BK80" i="3"/>
  <c r="BK79" i="3" s="1"/>
  <c r="K79" i="3" s="1"/>
  <c r="K80" i="3"/>
  <c r="K81" i="3"/>
  <c r="BE81" i="3"/>
  <c r="F32" i="3" s="1"/>
  <c r="BB53" i="1" s="1"/>
  <c r="K32" i="3"/>
  <c r="AX53" i="1" s="1"/>
  <c r="AV53" i="1" s="1"/>
  <c r="K59" i="3"/>
  <c r="J75" i="3"/>
  <c r="F75" i="3"/>
  <c r="F73" i="3"/>
  <c r="E71" i="3"/>
  <c r="J53" i="3"/>
  <c r="F53" i="3"/>
  <c r="F51" i="3"/>
  <c r="E49" i="3"/>
  <c r="J18" i="3"/>
  <c r="E18" i="3"/>
  <c r="F76" i="3"/>
  <c r="F54" i="3"/>
  <c r="J17" i="3"/>
  <c r="J12" i="3"/>
  <c r="J73" i="3" s="1"/>
  <c r="J51" i="3"/>
  <c r="E7" i="3"/>
  <c r="E47" i="3" s="1"/>
  <c r="BA52" i="1"/>
  <c r="AZ52" i="1"/>
  <c r="BI124" i="2"/>
  <c r="BH124" i="2"/>
  <c r="BG124" i="2"/>
  <c r="BF124" i="2"/>
  <c r="R124" i="2"/>
  <c r="Q124" i="2"/>
  <c r="X124" i="2"/>
  <c r="V124" i="2"/>
  <c r="T124" i="2"/>
  <c r="P124" i="2"/>
  <c r="BK124" i="2"/>
  <c r="K124" i="2"/>
  <c r="BE124" i="2" s="1"/>
  <c r="BI122" i="2"/>
  <c r="BH122" i="2"/>
  <c r="BG122" i="2"/>
  <c r="BF122" i="2"/>
  <c r="R122" i="2"/>
  <c r="Q122" i="2"/>
  <c r="X122" i="2"/>
  <c r="V122" i="2"/>
  <c r="T122" i="2"/>
  <c r="P122" i="2"/>
  <c r="K122" i="2" s="1"/>
  <c r="BE122" i="2" s="1"/>
  <c r="BK122" i="2"/>
  <c r="BI119" i="2"/>
  <c r="BH119" i="2"/>
  <c r="BG119" i="2"/>
  <c r="BF119" i="2"/>
  <c r="R119" i="2"/>
  <c r="R118" i="2"/>
  <c r="Q119" i="2"/>
  <c r="Q118" i="2" s="1"/>
  <c r="I62" i="2" s="1"/>
  <c r="X119" i="2"/>
  <c r="X118" i="2"/>
  <c r="V119" i="2"/>
  <c r="V118" i="2" s="1"/>
  <c r="T119" i="2"/>
  <c r="T118" i="2"/>
  <c r="P119" i="2"/>
  <c r="BK119" i="2" s="1"/>
  <c r="BK118" i="2" s="1"/>
  <c r="K118" i="2" s="1"/>
  <c r="K62" i="2" s="1"/>
  <c r="K119" i="2"/>
  <c r="BE119" i="2" s="1"/>
  <c r="J62" i="2"/>
  <c r="BI117" i="2"/>
  <c r="BH117" i="2"/>
  <c r="BG117" i="2"/>
  <c r="BF117" i="2"/>
  <c r="R117" i="2"/>
  <c r="Q117" i="2"/>
  <c r="X117" i="2"/>
  <c r="V117" i="2"/>
  <c r="T117" i="2"/>
  <c r="P117" i="2"/>
  <c r="K117" i="2" s="1"/>
  <c r="BE117" i="2" s="1"/>
  <c r="BK117" i="2"/>
  <c r="BI116" i="2"/>
  <c r="BH116" i="2"/>
  <c r="BG116" i="2"/>
  <c r="BF116" i="2"/>
  <c r="R116" i="2"/>
  <c r="Q116" i="2"/>
  <c r="Q114" i="2" s="1"/>
  <c r="I61" i="2" s="1"/>
  <c r="X116" i="2"/>
  <c r="V116" i="2"/>
  <c r="T116" i="2"/>
  <c r="P116" i="2"/>
  <c r="K116" i="2" s="1"/>
  <c r="BE116" i="2" s="1"/>
  <c r="BI115" i="2"/>
  <c r="BH115" i="2"/>
  <c r="BG115" i="2"/>
  <c r="BF115" i="2"/>
  <c r="R115" i="2"/>
  <c r="R114" i="2" s="1"/>
  <c r="J61" i="2" s="1"/>
  <c r="Q115" i="2"/>
  <c r="X115" i="2"/>
  <c r="X114" i="2" s="1"/>
  <c r="V115" i="2"/>
  <c r="V114" i="2"/>
  <c r="T115" i="2"/>
  <c r="T114" i="2" s="1"/>
  <c r="P115" i="2"/>
  <c r="BK115" i="2"/>
  <c r="K115" i="2"/>
  <c r="BE115" i="2"/>
  <c r="BI113" i="2"/>
  <c r="BH113" i="2"/>
  <c r="BG113" i="2"/>
  <c r="BF113" i="2"/>
  <c r="R113" i="2"/>
  <c r="Q113" i="2"/>
  <c r="X113" i="2"/>
  <c r="V113" i="2"/>
  <c r="T113" i="2"/>
  <c r="P113" i="2"/>
  <c r="K113" i="2" s="1"/>
  <c r="BE113" i="2" s="1"/>
  <c r="BI112" i="2"/>
  <c r="BH112" i="2"/>
  <c r="BG112" i="2"/>
  <c r="BF112" i="2"/>
  <c r="R112" i="2"/>
  <c r="Q112" i="2"/>
  <c r="X112" i="2"/>
  <c r="V112" i="2"/>
  <c r="T112" i="2"/>
  <c r="P112" i="2"/>
  <c r="BK112" i="2" s="1"/>
  <c r="K112" i="2"/>
  <c r="BE112" i="2"/>
  <c r="BI111" i="2"/>
  <c r="BH111" i="2"/>
  <c r="BG111" i="2"/>
  <c r="BF111" i="2"/>
  <c r="R111" i="2"/>
  <c r="Q111" i="2"/>
  <c r="X111" i="2"/>
  <c r="V111" i="2"/>
  <c r="T111" i="2"/>
  <c r="P111" i="2"/>
  <c r="BK111" i="2"/>
  <c r="K111" i="2"/>
  <c r="BE111" i="2" s="1"/>
  <c r="BI110" i="2"/>
  <c r="BH110" i="2"/>
  <c r="BG110" i="2"/>
  <c r="BF110" i="2"/>
  <c r="R110" i="2"/>
  <c r="Q110" i="2"/>
  <c r="X110" i="2"/>
  <c r="V110" i="2"/>
  <c r="T110" i="2"/>
  <c r="P110" i="2"/>
  <c r="K110" i="2" s="1"/>
  <c r="BE110" i="2" s="1"/>
  <c r="BK110" i="2"/>
  <c r="BI109" i="2"/>
  <c r="BH109" i="2"/>
  <c r="BG109" i="2"/>
  <c r="BF109" i="2"/>
  <c r="R109" i="2"/>
  <c r="Q109" i="2"/>
  <c r="X109" i="2"/>
  <c r="V109" i="2"/>
  <c r="T109" i="2"/>
  <c r="P109" i="2"/>
  <c r="K109" i="2" s="1"/>
  <c r="BE109" i="2" s="1"/>
  <c r="BI108" i="2"/>
  <c r="BH108" i="2"/>
  <c r="BG108" i="2"/>
  <c r="BF108" i="2"/>
  <c r="R108" i="2"/>
  <c r="Q108" i="2"/>
  <c r="X108" i="2"/>
  <c r="V108" i="2"/>
  <c r="T108" i="2"/>
  <c r="P108" i="2"/>
  <c r="BK108" i="2" s="1"/>
  <c r="K108" i="2"/>
  <c r="BE108" i="2"/>
  <c r="BI107" i="2"/>
  <c r="BH107" i="2"/>
  <c r="BG107" i="2"/>
  <c r="BF107" i="2"/>
  <c r="R107" i="2"/>
  <c r="Q107" i="2"/>
  <c r="X107" i="2"/>
  <c r="V107" i="2"/>
  <c r="T107" i="2"/>
  <c r="P107" i="2"/>
  <c r="BK107" i="2"/>
  <c r="K107" i="2"/>
  <c r="BE107" i="2" s="1"/>
  <c r="BI106" i="2"/>
  <c r="BH106" i="2"/>
  <c r="BG106" i="2"/>
  <c r="BF106" i="2"/>
  <c r="R106" i="2"/>
  <c r="Q106" i="2"/>
  <c r="X106" i="2"/>
  <c r="V106" i="2"/>
  <c r="T106" i="2"/>
  <c r="P106" i="2"/>
  <c r="K106" i="2" s="1"/>
  <c r="BE106" i="2" s="1"/>
  <c r="BK106" i="2"/>
  <c r="BI105" i="2"/>
  <c r="BH105" i="2"/>
  <c r="BG105" i="2"/>
  <c r="BF105" i="2"/>
  <c r="R105" i="2"/>
  <c r="Q105" i="2"/>
  <c r="X105" i="2"/>
  <c r="V105" i="2"/>
  <c r="T105" i="2"/>
  <c r="P105" i="2"/>
  <c r="K105" i="2" s="1"/>
  <c r="BE105" i="2" s="1"/>
  <c r="BI104" i="2"/>
  <c r="BH104" i="2"/>
  <c r="BG104" i="2"/>
  <c r="BF104" i="2"/>
  <c r="R104" i="2"/>
  <c r="Q104" i="2"/>
  <c r="X104" i="2"/>
  <c r="V104" i="2"/>
  <c r="T104" i="2"/>
  <c r="P104" i="2"/>
  <c r="BK104" i="2" s="1"/>
  <c r="K104" i="2"/>
  <c r="BE104" i="2"/>
  <c r="BI103" i="2"/>
  <c r="BH103" i="2"/>
  <c r="BG103" i="2"/>
  <c r="BF103" i="2"/>
  <c r="R103" i="2"/>
  <c r="Q103" i="2"/>
  <c r="X103" i="2"/>
  <c r="V103" i="2"/>
  <c r="T103" i="2"/>
  <c r="P103" i="2"/>
  <c r="BK103" i="2"/>
  <c r="K103" i="2"/>
  <c r="BE103" i="2" s="1"/>
  <c r="BI102" i="2"/>
  <c r="BH102" i="2"/>
  <c r="BG102" i="2"/>
  <c r="BF102" i="2"/>
  <c r="R102" i="2"/>
  <c r="Q102" i="2"/>
  <c r="X102" i="2"/>
  <c r="V102" i="2"/>
  <c r="T102" i="2"/>
  <c r="P102" i="2"/>
  <c r="K102" i="2" s="1"/>
  <c r="BE102" i="2" s="1"/>
  <c r="BK102" i="2"/>
  <c r="BI101" i="2"/>
  <c r="BH101" i="2"/>
  <c r="BG101" i="2"/>
  <c r="BF101" i="2"/>
  <c r="R101" i="2"/>
  <c r="Q101" i="2"/>
  <c r="X101" i="2"/>
  <c r="V101" i="2"/>
  <c r="T101" i="2"/>
  <c r="P101" i="2"/>
  <c r="K101" i="2" s="1"/>
  <c r="BE101" i="2" s="1"/>
  <c r="BI100" i="2"/>
  <c r="BH100" i="2"/>
  <c r="BG100" i="2"/>
  <c r="BF100" i="2"/>
  <c r="R100" i="2"/>
  <c r="Q100" i="2"/>
  <c r="X100" i="2"/>
  <c r="V100" i="2"/>
  <c r="T100" i="2"/>
  <c r="P100" i="2"/>
  <c r="BK100" i="2" s="1"/>
  <c r="K100" i="2"/>
  <c r="BE100" i="2"/>
  <c r="BI99" i="2"/>
  <c r="BH99" i="2"/>
  <c r="BG99" i="2"/>
  <c r="BF99" i="2"/>
  <c r="R99" i="2"/>
  <c r="Q99" i="2"/>
  <c r="X99" i="2"/>
  <c r="V99" i="2"/>
  <c r="T99" i="2"/>
  <c r="P99" i="2"/>
  <c r="BK99" i="2"/>
  <c r="K99" i="2"/>
  <c r="BE99" i="2" s="1"/>
  <c r="BI98" i="2"/>
  <c r="BH98" i="2"/>
  <c r="BG98" i="2"/>
  <c r="BF98" i="2"/>
  <c r="R98" i="2"/>
  <c r="Q98" i="2"/>
  <c r="X98" i="2"/>
  <c r="V98" i="2"/>
  <c r="T98" i="2"/>
  <c r="P98" i="2"/>
  <c r="BK98" i="2" s="1"/>
  <c r="BI97" i="2"/>
  <c r="BH97" i="2"/>
  <c r="BG97" i="2"/>
  <c r="BF97" i="2"/>
  <c r="R97" i="2"/>
  <c r="R96" i="2"/>
  <c r="Q97" i="2"/>
  <c r="Q96" i="2" s="1"/>
  <c r="I60" i="2" s="1"/>
  <c r="X97" i="2"/>
  <c r="X96" i="2"/>
  <c r="V97" i="2"/>
  <c r="V96" i="2" s="1"/>
  <c r="V83" i="2" s="1"/>
  <c r="V82" i="2" s="1"/>
  <c r="T97" i="2"/>
  <c r="T96" i="2"/>
  <c r="P97" i="2"/>
  <c r="BK97" i="2" s="1"/>
  <c r="K97" i="2"/>
  <c r="BE97" i="2" s="1"/>
  <c r="J60" i="2"/>
  <c r="BI93" i="2"/>
  <c r="BH93" i="2"/>
  <c r="BG93" i="2"/>
  <c r="BF93" i="2"/>
  <c r="R93" i="2"/>
  <c r="Q93" i="2"/>
  <c r="X93" i="2"/>
  <c r="V93" i="2"/>
  <c r="T93" i="2"/>
  <c r="P93" i="2"/>
  <c r="K93" i="2" s="1"/>
  <c r="BE93" i="2" s="1"/>
  <c r="BK93" i="2"/>
  <c r="BI90" i="2"/>
  <c r="BH90" i="2"/>
  <c r="BG90" i="2"/>
  <c r="BF90" i="2"/>
  <c r="R90" i="2"/>
  <c r="Q90" i="2"/>
  <c r="X90" i="2"/>
  <c r="V90" i="2"/>
  <c r="T90" i="2"/>
  <c r="P90" i="2"/>
  <c r="K90" i="2" s="1"/>
  <c r="BE90" i="2" s="1"/>
  <c r="BI89" i="2"/>
  <c r="BH89" i="2"/>
  <c r="BG89" i="2"/>
  <c r="BF89" i="2"/>
  <c r="R89" i="2"/>
  <c r="Q89" i="2"/>
  <c r="X89" i="2"/>
  <c r="V89" i="2"/>
  <c r="T89" i="2"/>
  <c r="P89" i="2"/>
  <c r="BK89" i="2" s="1"/>
  <c r="K89" i="2"/>
  <c r="BE89" i="2"/>
  <c r="BI88" i="2"/>
  <c r="BH88" i="2"/>
  <c r="BG88" i="2"/>
  <c r="BF88" i="2"/>
  <c r="R88" i="2"/>
  <c r="Q88" i="2"/>
  <c r="X88" i="2"/>
  <c r="V88" i="2"/>
  <c r="T88" i="2"/>
  <c r="P88" i="2"/>
  <c r="BK88" i="2"/>
  <c r="K88" i="2"/>
  <c r="BE88" i="2" s="1"/>
  <c r="BI87" i="2"/>
  <c r="BH87" i="2"/>
  <c r="BG87" i="2"/>
  <c r="BF87" i="2"/>
  <c r="R87" i="2"/>
  <c r="Q87" i="2"/>
  <c r="X87" i="2"/>
  <c r="V87" i="2"/>
  <c r="T87" i="2"/>
  <c r="P87" i="2"/>
  <c r="K87" i="2" s="1"/>
  <c r="BE87" i="2" s="1"/>
  <c r="BK87" i="2"/>
  <c r="BI86" i="2"/>
  <c r="BH86" i="2"/>
  <c r="BG86" i="2"/>
  <c r="BF86" i="2"/>
  <c r="R86" i="2"/>
  <c r="Q86" i="2"/>
  <c r="X86" i="2"/>
  <c r="V86" i="2"/>
  <c r="T86" i="2"/>
  <c r="P86" i="2"/>
  <c r="K86" i="2" s="1"/>
  <c r="BE86" i="2" s="1"/>
  <c r="BI85" i="2"/>
  <c r="BH85" i="2"/>
  <c r="BG85" i="2"/>
  <c r="BF85" i="2"/>
  <c r="F33" i="2" s="1"/>
  <c r="BC52" i="1" s="1"/>
  <c r="BC51" i="1" s="1"/>
  <c r="R85" i="2"/>
  <c r="Q85" i="2"/>
  <c r="X85" i="2"/>
  <c r="V85" i="2"/>
  <c r="T85" i="2"/>
  <c r="P85" i="2"/>
  <c r="BK85" i="2" s="1"/>
  <c r="K85" i="2"/>
  <c r="BE85" i="2"/>
  <c r="BI84" i="2"/>
  <c r="F36" i="2" s="1"/>
  <c r="BF52" i="1" s="1"/>
  <c r="BF51" i="1" s="1"/>
  <c r="W30" i="1" s="1"/>
  <c r="BH84" i="2"/>
  <c r="F35" i="2" s="1"/>
  <c r="BE52" i="1" s="1"/>
  <c r="BE51" i="1" s="1"/>
  <c r="BG84" i="2"/>
  <c r="F34" i="2"/>
  <c r="BD52" i="1" s="1"/>
  <c r="BD51" i="1" s="1"/>
  <c r="BF84" i="2"/>
  <c r="K33" i="2"/>
  <c r="AY52" i="1" s="1"/>
  <c r="R84" i="2"/>
  <c r="R83" i="2" s="1"/>
  <c r="Q84" i="2"/>
  <c r="X84" i="2"/>
  <c r="X83" i="2" s="1"/>
  <c r="X82" i="2" s="1"/>
  <c r="V84" i="2"/>
  <c r="T84" i="2"/>
  <c r="T83" i="2" s="1"/>
  <c r="T82" i="2" s="1"/>
  <c r="AW52" i="1" s="1"/>
  <c r="AW51" i="1" s="1"/>
  <c r="P84" i="2"/>
  <c r="BK84" i="2" s="1"/>
  <c r="J78" i="2"/>
  <c r="F78" i="2"/>
  <c r="F76" i="2"/>
  <c r="E74" i="2"/>
  <c r="J53" i="2"/>
  <c r="F53" i="2"/>
  <c r="F51" i="2"/>
  <c r="E49" i="2"/>
  <c r="J18" i="2"/>
  <c r="E18" i="2"/>
  <c r="F79" i="2" s="1"/>
  <c r="F54" i="2"/>
  <c r="J17" i="2"/>
  <c r="J12" i="2"/>
  <c r="J76" i="2" s="1"/>
  <c r="E7" i="2"/>
  <c r="E47" i="2" s="1"/>
  <c r="AU51" i="1"/>
  <c r="L47" i="1"/>
  <c r="AM46" i="1"/>
  <c r="L46" i="1"/>
  <c r="AM44" i="1"/>
  <c r="L44" i="1"/>
  <c r="L42" i="1"/>
  <c r="L41" i="1"/>
  <c r="J51" i="2" l="1"/>
  <c r="Q83" i="2"/>
  <c r="AZ51" i="1"/>
  <c r="W28" i="1"/>
  <c r="W27" i="1"/>
  <c r="AY51" i="1"/>
  <c r="AK27" i="1" s="1"/>
  <c r="R82" i="2"/>
  <c r="J58" i="2" s="1"/>
  <c r="K28" i="2" s="1"/>
  <c r="AT52" i="1" s="1"/>
  <c r="AT51" i="1" s="1"/>
  <c r="J59" i="2"/>
  <c r="K58" i="3"/>
  <c r="K29" i="3"/>
  <c r="W29" i="1"/>
  <c r="BA51" i="1"/>
  <c r="E72" i="2"/>
  <c r="BK86" i="2"/>
  <c r="BK90" i="2"/>
  <c r="K98" i="2"/>
  <c r="BE98" i="2" s="1"/>
  <c r="BK101" i="2"/>
  <c r="BK96" i="2" s="1"/>
  <c r="K96" i="2" s="1"/>
  <c r="K60" i="2" s="1"/>
  <c r="BK105" i="2"/>
  <c r="BK109" i="2"/>
  <c r="BK113" i="2"/>
  <c r="BK116" i="2"/>
  <c r="BK114" i="2" s="1"/>
  <c r="K114" i="2" s="1"/>
  <c r="K61" i="2" s="1"/>
  <c r="E69" i="3"/>
  <c r="J59" i="3"/>
  <c r="Q79" i="3"/>
  <c r="I58" i="3" s="1"/>
  <c r="K27" i="3" s="1"/>
  <c r="AS53" i="1" s="1"/>
  <c r="K84" i="2"/>
  <c r="BE84" i="2" s="1"/>
  <c r="F32" i="2" l="1"/>
  <c r="BB52" i="1" s="1"/>
  <c r="BB51" i="1" s="1"/>
  <c r="K32" i="2"/>
  <c r="AX52" i="1" s="1"/>
  <c r="AV52" i="1" s="1"/>
  <c r="I59" i="2"/>
  <c r="Q82" i="2"/>
  <c r="I58" i="2" s="1"/>
  <c r="K27" i="2" s="1"/>
  <c r="AS52" i="1" s="1"/>
  <c r="AS51" i="1" s="1"/>
  <c r="BK83" i="2"/>
  <c r="K38" i="3"/>
  <c r="AG53" i="1"/>
  <c r="AN53" i="1" s="1"/>
  <c r="K83" i="2" l="1"/>
  <c r="K59" i="2" s="1"/>
  <c r="BK82" i="2"/>
  <c r="K82" i="2" s="1"/>
  <c r="W26" i="1"/>
  <c r="AX51" i="1"/>
  <c r="K58" i="2" l="1"/>
  <c r="K29" i="2"/>
  <c r="AK26" i="1"/>
  <c r="AV51" i="1"/>
  <c r="K38" i="2" l="1"/>
  <c r="AG52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<sst xmlns="http://schemas.openxmlformats.org/spreadsheetml/2006/main" count="1391" uniqueCount="464">
  <si>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</si>
  <si>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</si>
  <si>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</si>
  <si>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</si>
  <si>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</si>
  <si>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</si>
  <si>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</si>
  <si>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True</t>
  </si>
  <si>
    <t>{157941f3-22bc-4402-aaa3-be1504210419}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</si>
  <si>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</si>
  <si>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</si>
  <si>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</si>
  <si>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</si>
  <si>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</si>
  <si>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</si>
  <si>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</si>
  <si>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</si>
  <si>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30102018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</si>
  <si>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</si>
  <si>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</si>
  <si>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Oprava ZV t.ú. Hranice n.M. - Hranice n.M. město</t>
  </si>
  <si>
    <t>0,1</t>
  </si>
  <si>
    <t>KSO:</t>
  </si>
  <si>
    <t>828 21</t>
  </si>
  <si>
    <t>CC-CZ:</t>
  </si>
  <si>
    <t/>
  </si>
  <si>
    <t>1</t>
  </si>
  <si>
    <t>Místo:</t>
  </si>
  <si>
    <t>Hranice na Moravě - Hranice n.M. město</t>
  </si>
  <si>
    <t>Datum:</t>
  </si>
  <si>
    <t>10</t>
  </si>
  <si>
    <t>100</t>
  </si>
  <si>
    <t>Zadavatel:</t>
  </si>
  <si>
    <t>IČ:</t>
  </si>
  <si>
    <t>70994234</t>
  </si>
  <si>
    <t>SŽDC s.o., Oblastní ředitelství Olomouc</t>
  </si>
  <si>
    <t>DIČ:</t>
  </si>
  <si>
    <t>CZ70994234</t>
  </si>
  <si>
    <t>Uchazeč:</t>
  </si>
  <si>
    <t>Vyplň údaj</t>
  </si>
  <si>
    <t>Projektant:</t>
  </si>
  <si>
    <t>46617906</t>
  </si>
  <si>
    <t>Vladimír Kamarád</t>
  </si>
  <si>
    <t>CZ480219401</t>
  </si>
  <si>
    <t>Poznámka:</t>
  </si>
  <si>
    <t>Soupis prací je sestaven s využitím Cenové soustavy Sborník pro údržbu a opravy železniční infrastruktur 2018. Položky, které pochází z této cenové soustavy, jsou ve sloupci 'Cenová soustava' označeny popisem 'Sborník UOŽI 01 2018'. Správcem této soustavy pro rok 2018 je společnost ÚRS, Praha, a.s. viz. http://www.sfdi.cz/pravidla-metodiky-a-ceniky/cenove-databaze/o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</si>
  <si>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</si>
  <si>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</si>
  <si>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</si>
  <si>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</si>
  <si>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</si>
  <si>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</si>
  <si>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</si>
  <si>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</si>
  <si>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</si>
  <si>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</si>
  <si>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</si>
  <si>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</si>
  <si>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</si>
  <si>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</si>
  <si>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</si>
  <si>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</si>
  <si>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</si>
  <si>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</si>
  <si>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</si>
  <si>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</si>
  <si>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</si>
  <si>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</si>
  <si>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</si>
  <si>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</si>
  <si>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</si>
  <si>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</si>
  <si>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</si>
  <si>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</si>
  <si>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</si>
  <si>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</si>
  <si>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</si>
  <si>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</si>
  <si>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</si>
  <si>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</si>
  <si>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</si>
  <si>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</si>
  <si>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</si>
  <si>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</si>
  <si>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</si>
  <si>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</si>
  <si>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</si>
  <si>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</si>
  <si>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</si>
  <si>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{32c068c3-a706-40b6-8a31-fed737a99696}</t>
  </si>
  <si>
    <t>2</t>
  </si>
  <si>
    <t>VRN</t>
  </si>
  <si>
    <t>Vedlejší rozpočtové náklady</t>
  </si>
  <si>
    <t>VON</t>
  </si>
  <si>
    <t>{fb2f571c-7224-4007-8ebc-b5834efc291d}</t>
  </si>
  <si>
    <t>828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</si>
  <si>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</si>
  <si>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</si>
  <si>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</si>
  <si>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</si>
  <si>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</si>
  <si>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</si>
  <si>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</si>
  <si>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SO 01 - Oprava ZV t.ú. Hranice n.M. - Hranice n.M. město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</si>
  <si>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</si>
  <si>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</si>
  <si>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</si>
  <si>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</si>
  <si>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</si>
  <si>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</si>
  <si>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</si>
  <si>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soupisu celkem</t>
  </si>
  <si>
    <t>-1</t>
  </si>
  <si>
    <t>OST - Ostatní</t>
  </si>
  <si>
    <t xml:space="preserve">    N01 - 74C Vodiče TV</t>
  </si>
  <si>
    <t xml:space="preserve">    HZS - Revize, kontrola a měření</t>
  </si>
  <si>
    <t>VRN - Vedlejší rozpočtové náklady</t>
  </si>
  <si>
    <t>SOUPIS PRACÍ</t>
  </si>
  <si>
    <t>PČ</t>
  </si>
  <si>
    <t>Popis</t>
  </si>
  <si>
    <t>MJ</t>
  </si>
  <si>
    <t>Množství</t>
  </si>
  <si>
    <t>J. materiál [CZK]</t>
  </si>
  <si>
    <t>J. montáž [CZK]</t>
  </si>
  <si>
    <t>Cenová soustava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</si>
  <si>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</si>
  <si>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</si>
  <si>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</si>
  <si>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</si>
  <si>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</si>
  <si>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</si>
  <si>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</si>
  <si>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</si>
  <si>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</si>
  <si>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</si>
  <si>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OST</t>
  </si>
  <si>
    <t>Ostatní</t>
  </si>
  <si>
    <t>4</t>
  </si>
  <si>
    <t>ROZPOCET</t>
  </si>
  <si>
    <t>K</t>
  </si>
  <si>
    <t>7497271050</t>
  </si>
  <si>
    <t>Demontáže zařízení trakčního vedení stožáru konzoly ZV, OV - demontáž stávajícího zařízení se všemi pomocnými doplňujícími úpravami, včetně závěsu</t>
  </si>
  <si>
    <t>kus</t>
  </si>
  <si>
    <t>Sborník UOŽI 01 2019</t>
  </si>
  <si>
    <t>512</t>
  </si>
  <si>
    <t>-721981803</t>
  </si>
  <si>
    <t>7497371045</t>
  </si>
  <si>
    <t>Demontáže zařízení trakčního vedení závěsu podélné nebo příčné proudové propojky - demontáž stávajícího zařízení se všemi pomocnými doplňujícími úpravami</t>
  </si>
  <si>
    <t>-1871894713</t>
  </si>
  <si>
    <t>3</t>
  </si>
  <si>
    <t>7497371350</t>
  </si>
  <si>
    <t>Demontáže zařízení trakčního vedení kotvení zesilovacího, napájecího, obcházecího vedení včetně připevnění lišt - demontáž stávajícího zařízení se všemi pomocnými doplňujícími úpravami</t>
  </si>
  <si>
    <t>-292359947</t>
  </si>
  <si>
    <t>7497371410</t>
  </si>
  <si>
    <t>Demontáže zařízení trakčního vedení lana zesilovacího vedení stříhání - demontáž stávajícího zařízení se všemi pomocnými doplňujícími úpravami</t>
  </si>
  <si>
    <t>m</t>
  </si>
  <si>
    <t>-1701779074</t>
  </si>
  <si>
    <t>5</t>
  </si>
  <si>
    <t>7497371730</t>
  </si>
  <si>
    <t>Demontáže zařízení trakčního vedení lávky pro odpojovač nestandardní kovové konstrukce - demontáž stávajícího zařízení se všemi pomocnými doplňujícími úpravami</t>
  </si>
  <si>
    <t>kg</t>
  </si>
  <si>
    <t>-148880753</t>
  </si>
  <si>
    <t>6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</si>
  <si>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</si>
  <si>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</si>
  <si>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</si>
  <si>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717898864</t>
  </si>
  <si>
    <t>7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</si>
  <si>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</si>
  <si>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</si>
  <si>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t</t>
  </si>
  <si>
    <t>1247887680</t>
  </si>
  <si>
    <t>PSC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</si>
  <si>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</si>
  <si>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P</t>
  </si>
  <si>
    <t>Poznámka k položce:
Naložení výzisku k dopravě.</t>
  </si>
  <si>
    <t>8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</si>
  <si>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</si>
  <si>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</si>
  <si>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-223244886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</si>
  <si>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</si>
  <si>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
Odvoz výzisku na složiště objednatele.</t>
  </si>
  <si>
    <t>N01</t>
  </si>
  <si>
    <t>74C Vodiče TV</t>
  </si>
  <si>
    <t>9</t>
  </si>
  <si>
    <t>M</t>
  </si>
  <si>
    <t>7497300140</t>
  </si>
  <si>
    <t>Vodiče trakčního vedení Závěs "V"  nebo pevný bod na bráně</t>
  </si>
  <si>
    <t>128</t>
  </si>
  <si>
    <t>-1515348997</t>
  </si>
  <si>
    <t>7497350125</t>
  </si>
  <si>
    <t>Montáž závěsu "V" nebo pevného bodu na bráně</t>
  </si>
  <si>
    <t>-1688234910</t>
  </si>
  <si>
    <t>11</t>
  </si>
  <si>
    <t>7497300900</t>
  </si>
  <si>
    <t>Vodiče trakčního vedení Připev. oboustranné lišty pro kotvení ZV, NV, OV</t>
  </si>
  <si>
    <t>-200408358</t>
  </si>
  <si>
    <t>12</t>
  </si>
  <si>
    <t>7497350785</t>
  </si>
  <si>
    <t>Připevnění lišty pro kotvení zesilovací, napájecí a obcházecí vedení (ZV, NV, OV) oboustranné</t>
  </si>
  <si>
    <t>684198635</t>
  </si>
  <si>
    <t>13</t>
  </si>
  <si>
    <t>7497300910</t>
  </si>
  <si>
    <t>Vodiče trakčního vedení Kotvení 1 lana ZV, NV, OV</t>
  </si>
  <si>
    <t>1720960690</t>
  </si>
  <si>
    <t>14</t>
  </si>
  <si>
    <t>7497350800</t>
  </si>
  <si>
    <t>Montáž kotvení lana zesilovacího, napájecího a obcházecího vedení jednoho</t>
  </si>
  <si>
    <t>1130713949</t>
  </si>
  <si>
    <t>7497300960</t>
  </si>
  <si>
    <t>Vodiče trakčního vedení Konzola  ZV, NV OV pro svislý závěs na T, P, BP, DS</t>
  </si>
  <si>
    <t>1192200532</t>
  </si>
  <si>
    <t>16</t>
  </si>
  <si>
    <t>7497350830</t>
  </si>
  <si>
    <t>Připevnění konzoly zesilovacího, napájecího a obcházecího vedení svislý závěs na stožár T, P, BP, DS</t>
  </si>
  <si>
    <t>-355300502</t>
  </si>
  <si>
    <t>17</t>
  </si>
  <si>
    <t>7497300970</t>
  </si>
  <si>
    <t>Vodiče trakčního vedení Konzola  ZV, NV OV pro "V" závěs na T, P, BP, DS</t>
  </si>
  <si>
    <t>233249824</t>
  </si>
  <si>
    <t>18</t>
  </si>
  <si>
    <t>7497350835</t>
  </si>
  <si>
    <t>Připevnění konzoly zesilovacího, napájecího a obcházecího vedení "V" závěs na stožár T, P, BP, DS</t>
  </si>
  <si>
    <t>-816537767</t>
  </si>
  <si>
    <t>19</t>
  </si>
  <si>
    <t>7497300980</t>
  </si>
  <si>
    <t>Vodiče trakčního vedení Konzola ZV, NV OV pro svislý závěs přeponky na BP</t>
  </si>
  <si>
    <t>1313753933</t>
  </si>
  <si>
    <t>20</t>
  </si>
  <si>
    <t>7497350840</t>
  </si>
  <si>
    <t>Připevnění konzoly zesilovacího, napájecího a obcházecího vedení svislý závěs přeponky na stožár BP</t>
  </si>
  <si>
    <t>1565940245</t>
  </si>
  <si>
    <t>7497301090</t>
  </si>
  <si>
    <t>Vodiče trakčního vedení Materiál sestavení připojení ZV, NV, OV 1-2 lana na TV</t>
  </si>
  <si>
    <t>800768651</t>
  </si>
  <si>
    <t>22</t>
  </si>
  <si>
    <t>7497350930</t>
  </si>
  <si>
    <t>Připojení zesilovacího, napájecího a obcházecího vedení 1 - 2 lan na trakční vedení</t>
  </si>
  <si>
    <t>1087963787</t>
  </si>
  <si>
    <t>23</t>
  </si>
  <si>
    <t>7497300830</t>
  </si>
  <si>
    <t>Vodiče trakčního vedení lano 120 mm2 Cu ( lano - nosné, ZV, NV, OV, napájecích převěsů)</t>
  </si>
  <si>
    <t>958598111</t>
  </si>
  <si>
    <t>24</t>
  </si>
  <si>
    <t>7497350960</t>
  </si>
  <si>
    <t>Tažení lana pro zesilovací, napájecí a obcházecí vedení do 240 mm2 Cu, AlFe</t>
  </si>
  <si>
    <t>-1606887454</t>
  </si>
  <si>
    <t>25</t>
  </si>
  <si>
    <t>1813082466</t>
  </si>
  <si>
    <t>HZS</t>
  </si>
  <si>
    <t>Revize, kontrola a měření</t>
  </si>
  <si>
    <t>26</t>
  </si>
  <si>
    <t>7498157010</t>
  </si>
  <si>
    <t>Revize a kontroly technická kontrola - obsahuje i cenu měření a kontrolu parametrů trolejových vedení a trakčních zařízení podle požadavku ČSN, jejich vyhodnocení včetně nájmu mechanizmu a měřících zařízení</t>
  </si>
  <si>
    <t>1156079010</t>
  </si>
  <si>
    <t>27</t>
  </si>
  <si>
    <t>7498152620</t>
  </si>
  <si>
    <t>Vyhotovení pravidelné revizní zprávy pro TV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</si>
  <si>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-665772374</t>
  </si>
  <si>
    <t>28</t>
  </si>
  <si>
    <t>7499151050</t>
  </si>
  <si>
    <t>Dokončovací práce manipulace na zařízeních prováděné provozovatelem - manipulace nutné pro další práce zhotovitele na technologickém souboru</t>
  </si>
  <si>
    <t>566465611</t>
  </si>
  <si>
    <t>29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</si>
  <si>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</si>
  <si>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</si>
  <si>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1696702797</t>
  </si>
  <si>
    <t>Poznámka k položce:
Zemina z odkopku.</t>
  </si>
  <si>
    <t>30</t>
  </si>
  <si>
    <t>-1983547068</t>
  </si>
  <si>
    <t>31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</si>
  <si>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</si>
  <si>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</si>
  <si>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617130093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</si>
  <si>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</si>
  <si>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položce:
Odpady - Izolátory porcelánové á 10,5kg / ks</t>
  </si>
  <si>
    <t>024101401</t>
  </si>
  <si>
    <t>Inženýrská činnost koordinační a kompletační činnost</t>
  </si>
  <si>
    <t>%</t>
  </si>
  <si>
    <t>-1577880871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</si>
  <si>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</si>
  <si>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</si>
  <si>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-1179279125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</si>
  <si>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</si>
  <si>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</si>
  <si>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</si>
  <si>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</si>
  <si>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rekonstrukce </t>
    </r>
    <r>
      <rPr>
        <sz val="9"/>
        <rFont val="Trebuchet MS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</si>
  <si>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9"/>
        <rFont val="Trebuchet MS"/>
        <charset val="238"/>
      </rPr>
      <t>Rekapitulace rekonstrukce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</si>
  <si>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</si>
  <si>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rekonstrukce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</si>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</sst>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41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4" fillId="0" borderId="18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18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166" fontId="26" fillId="0" borderId="24" xfId="0" applyNumberFormat="1" applyFont="1" applyBorder="1" applyAlignment="1" applyProtection="1">
      <alignment vertical="center"/>
    </xf>
    <xf numFmtId="4" fontId="26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27" fillId="2" borderId="0" xfId="1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right"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4" fontId="5" fillId="0" borderId="24" xfId="0" applyNumberFormat="1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4" fontId="29" fillId="0" borderId="16" xfId="0" applyNumberFormat="1" applyFont="1" applyBorder="1" applyAlignment="1" applyProtection="1"/>
    <xf numFmtId="166" fontId="29" fillId="0" borderId="16" xfId="0" applyNumberFormat="1" applyFont="1" applyBorder="1" applyAlignment="1" applyProtection="1"/>
    <xf numFmtId="166" fontId="29" fillId="0" borderId="17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33" fillId="0" borderId="28" xfId="0" applyFont="1" applyBorder="1" applyAlignment="1" applyProtection="1">
      <alignment horizontal="center" vertical="center"/>
    </xf>
    <xf numFmtId="49" fontId="33" fillId="0" borderId="28" xfId="0" applyNumberFormat="1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center" vertical="center" wrapText="1"/>
    </xf>
    <xf numFmtId="167" fontId="33" fillId="0" borderId="28" xfId="0" applyNumberFormat="1" applyFont="1" applyBorder="1" applyAlignment="1" applyProtection="1">
      <alignment vertical="center"/>
    </xf>
    <xf numFmtId="4" fontId="33" fillId="3" borderId="28" xfId="0" applyNumberFormat="1" applyFont="1" applyFill="1" applyBorder="1" applyAlignment="1" applyProtection="1">
      <alignment vertical="center"/>
      <protection locked="0"/>
    </xf>
    <xf numFmtId="0" fontId="33" fillId="0" borderId="28" xfId="0" applyFont="1" applyBorder="1" applyAlignment="1" applyProtection="1">
      <alignment vertical="center"/>
      <protection locked="0"/>
    </xf>
    <xf numFmtId="4" fontId="33" fillId="0" borderId="28" xfId="0" applyNumberFormat="1" applyFont="1" applyBorder="1" applyAlignment="1" applyProtection="1">
      <alignment vertical="center"/>
    </xf>
    <xf numFmtId="0" fontId="33" fillId="0" borderId="5" xfId="0" applyFont="1" applyBorder="1" applyAlignment="1">
      <alignment vertical="center"/>
    </xf>
    <xf numFmtId="0" fontId="33" fillId="3" borderId="28" xfId="0" applyFont="1" applyFill="1" applyBorder="1" applyAlignment="1" applyProtection="1">
      <alignment horizontal="left" vertical="center"/>
      <protection locked="0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4" fontId="1" fillId="0" borderId="24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4" fillId="0" borderId="29" xfId="0" applyFont="1" applyBorder="1" applyAlignment="1" applyProtection="1">
      <alignment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31" xfId="0" applyFont="1" applyBorder="1" applyAlignment="1" applyProtection="1">
      <alignment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4" fillId="0" borderId="33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33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vertical="center" wrapText="1"/>
      <protection locked="0"/>
    </xf>
    <xf numFmtId="0" fontId="34" fillId="0" borderId="35" xfId="0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34" fillId="0" borderId="36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top"/>
      <protection locked="0"/>
    </xf>
    <xf numFmtId="0" fontId="34" fillId="0" borderId="0" xfId="0" applyFont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center" vertical="center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vertical="center" wrapText="1"/>
      <protection locked="0"/>
    </xf>
    <xf numFmtId="0" fontId="37" fillId="0" borderId="36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center" vertical="top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9" fillId="0" borderId="34" xfId="0" applyFont="1" applyBorder="1" applyAlignment="1" applyProtection="1">
      <protection locked="0"/>
    </xf>
    <xf numFmtId="0" fontId="34" fillId="0" borderId="32" xfId="0" applyFont="1" applyBorder="1" applyAlignment="1" applyProtection="1">
      <alignment vertical="top"/>
      <protection locked="0"/>
    </xf>
    <xf numFmtId="0" fontId="34" fillId="0" borderId="33" xfId="0" applyFont="1" applyBorder="1" applyAlignment="1" applyProtection="1">
      <alignment vertical="top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35" xfId="0" applyFont="1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vertical="top"/>
      <protection locked="0"/>
    </xf>
    <xf numFmtId="0" fontId="34" fillId="0" borderId="36" xfId="0" applyFont="1" applyBorder="1" applyAlignment="1" applyProtection="1">
      <alignment vertical="top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7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top" wrapText="1"/>
    </xf>
    <xf numFmtId="0" fontId="23" fillId="0" borderId="0" xfId="0" applyFont="1" applyAlignment="1" applyProtection="1">
      <alignment horizontal="left" vertical="center" wrapText="1"/>
    </xf>
    <xf numFmtId="0" fontId="2" fillId="5" borderId="9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right" vertical="center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7" fillId="2" borderId="0" xfId="1" applyFont="1" applyFill="1" applyAlignment="1">
      <alignment vertical="center"/>
    </xf>
    <xf numFmtId="0" fontId="37" fillId="0" borderId="1" xfId="0" applyFont="1" applyBorder="1" applyAlignment="1" applyProtection="1">
      <alignment horizontal="left"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49" fontId="37" fillId="0" borderId="1" xfId="0" applyNumberFormat="1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 activeCell="AN8" sqref="AN8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9" width="25.83203125" hidden="1" customWidth="1"/>
    <col min="50" max="54" width="21.6640625" hidden="1" customWidth="1"/>
    <col min="55" max="55" width="19.1640625" hidden="1" customWidth="1"/>
    <col min="56" max="56" width="25" hidden="1" customWidth="1"/>
    <col min="57" max="58" width="19.1640625" hidden="1" customWidth="1"/>
    <col min="59" max="59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7</v>
      </c>
      <c r="BV1" s="19" t="s">
        <v>8</v>
      </c>
    </row>
    <row r="2" spans="1:74" ht="36.950000000000003" customHeight="1">
      <c r="AR2" s="315"/>
      <c r="AS2" s="315"/>
      <c r="AT2" s="315"/>
      <c r="AU2" s="315"/>
      <c r="AV2" s="315"/>
      <c r="AW2" s="315"/>
      <c r="AX2" s="315"/>
      <c r="AY2" s="315"/>
      <c r="AZ2" s="315"/>
      <c r="BA2" s="315"/>
      <c r="BB2" s="315"/>
      <c r="BC2" s="315"/>
      <c r="BD2" s="315"/>
      <c r="BE2" s="315"/>
      <c r="BF2" s="315"/>
      <c r="BG2" s="315"/>
      <c r="BS2" s="20" t="s">
        <v>9</v>
      </c>
      <c r="BT2" s="20" t="s">
        <v>10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4" ht="36.950000000000003" customHeight="1">
      <c r="B4" s="24"/>
      <c r="C4" s="25"/>
      <c r="D4" s="26" t="s">
        <v>12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13</v>
      </c>
      <c r="BG4" s="29" t="s">
        <v>14</v>
      </c>
      <c r="BS4" s="20" t="s">
        <v>15</v>
      </c>
    </row>
    <row r="5" spans="1:74" ht="14.45" customHeight="1">
      <c r="B5" s="24"/>
      <c r="C5" s="25"/>
      <c r="D5" s="30" t="s">
        <v>16</v>
      </c>
      <c r="E5" s="25"/>
      <c r="F5" s="25"/>
      <c r="G5" s="25"/>
      <c r="H5" s="25"/>
      <c r="I5" s="25"/>
      <c r="J5" s="25"/>
      <c r="K5" s="316" t="s">
        <v>17</v>
      </c>
      <c r="L5" s="317"/>
      <c r="M5" s="317"/>
      <c r="N5" s="317"/>
      <c r="O5" s="317"/>
      <c r="P5" s="317"/>
      <c r="Q5" s="317"/>
      <c r="R5" s="317"/>
      <c r="S5" s="317"/>
      <c r="T5" s="317"/>
      <c r="U5" s="317"/>
      <c r="V5" s="317"/>
      <c r="W5" s="317"/>
      <c r="X5" s="317"/>
      <c r="Y5" s="317"/>
      <c r="Z5" s="317"/>
      <c r="AA5" s="317"/>
      <c r="AB5" s="317"/>
      <c r="AC5" s="317"/>
      <c r="AD5" s="317"/>
      <c r="AE5" s="317"/>
      <c r="AF5" s="317"/>
      <c r="AG5" s="317"/>
      <c r="AH5" s="317"/>
      <c r="AI5" s="317"/>
      <c r="AJ5" s="317"/>
      <c r="AK5" s="317"/>
      <c r="AL5" s="317"/>
      <c r="AM5" s="317"/>
      <c r="AN5" s="317"/>
      <c r="AO5" s="317"/>
      <c r="AP5" s="25"/>
      <c r="AQ5" s="27"/>
      <c r="BG5" s="307" t="s">
        <v>18</v>
      </c>
      <c r="BS5" s="20" t="s">
        <v>9</v>
      </c>
    </row>
    <row r="6" spans="1:74" ht="36.950000000000003" customHeight="1">
      <c r="B6" s="24"/>
      <c r="C6" s="25"/>
      <c r="D6" s="32" t="s">
        <v>19</v>
      </c>
      <c r="E6" s="25"/>
      <c r="F6" s="25"/>
      <c r="G6" s="25"/>
      <c r="H6" s="25"/>
      <c r="I6" s="25"/>
      <c r="J6" s="25"/>
      <c r="K6" s="338" t="s">
        <v>20</v>
      </c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17"/>
      <c r="Z6" s="317"/>
      <c r="AA6" s="317"/>
      <c r="AB6" s="317"/>
      <c r="AC6" s="317"/>
      <c r="AD6" s="317"/>
      <c r="AE6" s="317"/>
      <c r="AF6" s="317"/>
      <c r="AG6" s="317"/>
      <c r="AH6" s="317"/>
      <c r="AI6" s="317"/>
      <c r="AJ6" s="317"/>
      <c r="AK6" s="317"/>
      <c r="AL6" s="317"/>
      <c r="AM6" s="317"/>
      <c r="AN6" s="317"/>
      <c r="AO6" s="317"/>
      <c r="AP6" s="25"/>
      <c r="AQ6" s="27"/>
      <c r="BG6" s="308"/>
      <c r="BS6" s="20" t="s">
        <v>21</v>
      </c>
    </row>
    <row r="7" spans="1:74" ht="14.45" customHeight="1">
      <c r="B7" s="24"/>
      <c r="C7" s="25"/>
      <c r="D7" s="33" t="s">
        <v>22</v>
      </c>
      <c r="E7" s="25"/>
      <c r="F7" s="25"/>
      <c r="G7" s="25"/>
      <c r="H7" s="25"/>
      <c r="I7" s="25"/>
      <c r="J7" s="25"/>
      <c r="K7" s="31" t="s">
        <v>23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24</v>
      </c>
      <c r="AL7" s="25"/>
      <c r="AM7" s="25"/>
      <c r="AN7" s="31" t="s">
        <v>25</v>
      </c>
      <c r="AO7" s="25"/>
      <c r="AP7" s="25"/>
      <c r="AQ7" s="27"/>
      <c r="BG7" s="308"/>
      <c r="BS7" s="20" t="s">
        <v>26</v>
      </c>
    </row>
    <row r="8" spans="1:74" ht="14.45" customHeight="1">
      <c r="B8" s="24"/>
      <c r="C8" s="25"/>
      <c r="D8" s="33" t="s">
        <v>27</v>
      </c>
      <c r="E8" s="25"/>
      <c r="F8" s="25"/>
      <c r="G8" s="25"/>
      <c r="H8" s="25"/>
      <c r="I8" s="25"/>
      <c r="J8" s="25"/>
      <c r="K8" s="31" t="s">
        <v>28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29</v>
      </c>
      <c r="AL8" s="25"/>
      <c r="AM8" s="25"/>
      <c r="AN8" s="34"/>
      <c r="AO8" s="25"/>
      <c r="AP8" s="25"/>
      <c r="AQ8" s="27"/>
      <c r="BG8" s="308"/>
      <c r="BS8" s="20" t="s">
        <v>30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G9" s="308"/>
      <c r="BS9" s="20" t="s">
        <v>31</v>
      </c>
    </row>
    <row r="10" spans="1:74" ht="14.45" customHeight="1">
      <c r="B10" s="24"/>
      <c r="C10" s="25"/>
      <c r="D10" s="33" t="s">
        <v>32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33</v>
      </c>
      <c r="AL10" s="25"/>
      <c r="AM10" s="25"/>
      <c r="AN10" s="31" t="s">
        <v>34</v>
      </c>
      <c r="AO10" s="25"/>
      <c r="AP10" s="25"/>
      <c r="AQ10" s="27"/>
      <c r="BG10" s="308"/>
      <c r="BS10" s="20" t="s">
        <v>21</v>
      </c>
    </row>
    <row r="11" spans="1:74" ht="18.399999999999999" customHeight="1">
      <c r="B11" s="24"/>
      <c r="C11" s="25"/>
      <c r="D11" s="25"/>
      <c r="E11" s="31" t="s">
        <v>35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36</v>
      </c>
      <c r="AL11" s="25"/>
      <c r="AM11" s="25"/>
      <c r="AN11" s="31" t="s">
        <v>37</v>
      </c>
      <c r="AO11" s="25"/>
      <c r="AP11" s="25"/>
      <c r="AQ11" s="27"/>
      <c r="BG11" s="308"/>
      <c r="BS11" s="20" t="s">
        <v>21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G12" s="308"/>
      <c r="BS12" s="20" t="s">
        <v>21</v>
      </c>
    </row>
    <row r="13" spans="1:74" ht="14.45" customHeight="1">
      <c r="B13" s="24"/>
      <c r="C13" s="25"/>
      <c r="D13" s="33" t="s">
        <v>38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33</v>
      </c>
      <c r="AL13" s="25"/>
      <c r="AM13" s="25"/>
      <c r="AN13" s="35" t="s">
        <v>39</v>
      </c>
      <c r="AO13" s="25"/>
      <c r="AP13" s="25"/>
      <c r="AQ13" s="27"/>
      <c r="BG13" s="308"/>
      <c r="BS13" s="20" t="s">
        <v>21</v>
      </c>
    </row>
    <row r="14" spans="1:74" ht="15">
      <c r="B14" s="24"/>
      <c r="C14" s="25"/>
      <c r="D14" s="25"/>
      <c r="E14" s="332" t="s">
        <v>39</v>
      </c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33"/>
      <c r="AC14" s="333"/>
      <c r="AD14" s="333"/>
      <c r="AE14" s="333"/>
      <c r="AF14" s="333"/>
      <c r="AG14" s="333"/>
      <c r="AH14" s="333"/>
      <c r="AI14" s="333"/>
      <c r="AJ14" s="333"/>
      <c r="AK14" s="33" t="s">
        <v>36</v>
      </c>
      <c r="AL14" s="25"/>
      <c r="AM14" s="25"/>
      <c r="AN14" s="35" t="s">
        <v>39</v>
      </c>
      <c r="AO14" s="25"/>
      <c r="AP14" s="25"/>
      <c r="AQ14" s="27"/>
      <c r="BG14" s="308"/>
      <c r="BS14" s="20" t="s">
        <v>21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G15" s="308"/>
      <c r="BS15" s="20" t="s">
        <v>6</v>
      </c>
    </row>
    <row r="16" spans="1:74" ht="14.45" customHeight="1">
      <c r="B16" s="24"/>
      <c r="C16" s="25"/>
      <c r="D16" s="33" t="s">
        <v>40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33</v>
      </c>
      <c r="AL16" s="25"/>
      <c r="AM16" s="25"/>
      <c r="AN16" s="31" t="s">
        <v>41</v>
      </c>
      <c r="AO16" s="25"/>
      <c r="AP16" s="25"/>
      <c r="AQ16" s="27"/>
      <c r="BG16" s="308"/>
      <c r="BS16" s="20" t="s">
        <v>6</v>
      </c>
    </row>
    <row r="17" spans="2:71" ht="18.399999999999999" customHeight="1">
      <c r="B17" s="24"/>
      <c r="C17" s="25"/>
      <c r="D17" s="25"/>
      <c r="E17" s="31" t="s">
        <v>42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36</v>
      </c>
      <c r="AL17" s="25"/>
      <c r="AM17" s="25"/>
      <c r="AN17" s="31" t="s">
        <v>43</v>
      </c>
      <c r="AO17" s="25"/>
      <c r="AP17" s="25"/>
      <c r="AQ17" s="27"/>
      <c r="BG17" s="308"/>
      <c r="BS17" s="20" t="s">
        <v>7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G18" s="308"/>
      <c r="BS18" s="20" t="s">
        <v>9</v>
      </c>
    </row>
    <row r="19" spans="2:71" ht="14.45" customHeight="1">
      <c r="B19" s="24"/>
      <c r="C19" s="25"/>
      <c r="D19" s="33" t="s">
        <v>44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G19" s="308"/>
      <c r="BS19" s="20" t="s">
        <v>9</v>
      </c>
    </row>
    <row r="20" spans="2:71" ht="57" customHeight="1">
      <c r="B20" s="24"/>
      <c r="C20" s="25"/>
      <c r="D20" s="25"/>
      <c r="E20" s="334" t="s">
        <v>45</v>
      </c>
      <c r="F20" s="334"/>
      <c r="G20" s="334"/>
      <c r="H20" s="334"/>
      <c r="I20" s="334"/>
      <c r="J20" s="334"/>
      <c r="K20" s="334"/>
      <c r="L20" s="334"/>
      <c r="M20" s="334"/>
      <c r="N20" s="334"/>
      <c r="O20" s="334"/>
      <c r="P20" s="334"/>
      <c r="Q20" s="334"/>
      <c r="R20" s="334"/>
      <c r="S20" s="334"/>
      <c r="T20" s="334"/>
      <c r="U20" s="334"/>
      <c r="V20" s="334"/>
      <c r="W20" s="334"/>
      <c r="X20" s="334"/>
      <c r="Y20" s="334"/>
      <c r="Z20" s="334"/>
      <c r="AA20" s="334"/>
      <c r="AB20" s="334"/>
      <c r="AC20" s="334"/>
      <c r="AD20" s="334"/>
      <c r="AE20" s="334"/>
      <c r="AF20" s="334"/>
      <c r="AG20" s="334"/>
      <c r="AH20" s="334"/>
      <c r="AI20" s="334"/>
      <c r="AJ20" s="334"/>
      <c r="AK20" s="334"/>
      <c r="AL20" s="334"/>
      <c r="AM20" s="334"/>
      <c r="AN20" s="334"/>
      <c r="AO20" s="25"/>
      <c r="AP20" s="25"/>
      <c r="AQ20" s="27"/>
      <c r="BG20" s="308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G21" s="308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G22" s="308"/>
    </row>
    <row r="23" spans="2:71" s="1" customFormat="1" ht="25.9" customHeight="1">
      <c r="B23" s="37"/>
      <c r="C23" s="38"/>
      <c r="D23" s="39" t="s">
        <v>46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35">
        <f>ROUND(AG51,2)</f>
        <v>0</v>
      </c>
      <c r="AL23" s="336"/>
      <c r="AM23" s="336"/>
      <c r="AN23" s="336"/>
      <c r="AO23" s="336"/>
      <c r="AP23" s="38"/>
      <c r="AQ23" s="41"/>
      <c r="BG23" s="308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G24" s="308"/>
    </row>
    <row r="25" spans="2:71" s="1" customFormat="1" ht="13.5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37" t="s">
        <v>47</v>
      </c>
      <c r="M25" s="337"/>
      <c r="N25" s="337"/>
      <c r="O25" s="337"/>
      <c r="P25" s="38"/>
      <c r="Q25" s="38"/>
      <c r="R25" s="38"/>
      <c r="S25" s="38"/>
      <c r="T25" s="38"/>
      <c r="U25" s="38"/>
      <c r="V25" s="38"/>
      <c r="W25" s="337" t="s">
        <v>48</v>
      </c>
      <c r="X25" s="337"/>
      <c r="Y25" s="337"/>
      <c r="Z25" s="337"/>
      <c r="AA25" s="337"/>
      <c r="AB25" s="337"/>
      <c r="AC25" s="337"/>
      <c r="AD25" s="337"/>
      <c r="AE25" s="337"/>
      <c r="AF25" s="38"/>
      <c r="AG25" s="38"/>
      <c r="AH25" s="38"/>
      <c r="AI25" s="38"/>
      <c r="AJ25" s="38"/>
      <c r="AK25" s="337" t="s">
        <v>49</v>
      </c>
      <c r="AL25" s="337"/>
      <c r="AM25" s="337"/>
      <c r="AN25" s="337"/>
      <c r="AO25" s="337"/>
      <c r="AP25" s="38"/>
      <c r="AQ25" s="41"/>
      <c r="BG25" s="308"/>
    </row>
    <row r="26" spans="2:71" s="2" customFormat="1" ht="14.45" customHeight="1">
      <c r="B26" s="43"/>
      <c r="C26" s="44"/>
      <c r="D26" s="45" t="s">
        <v>50</v>
      </c>
      <c r="E26" s="44"/>
      <c r="F26" s="45" t="s">
        <v>51</v>
      </c>
      <c r="G26" s="44"/>
      <c r="H26" s="44"/>
      <c r="I26" s="44"/>
      <c r="J26" s="44"/>
      <c r="K26" s="44"/>
      <c r="L26" s="331">
        <v>0.21</v>
      </c>
      <c r="M26" s="310"/>
      <c r="N26" s="310"/>
      <c r="O26" s="310"/>
      <c r="P26" s="44"/>
      <c r="Q26" s="44"/>
      <c r="R26" s="44"/>
      <c r="S26" s="44"/>
      <c r="T26" s="44"/>
      <c r="U26" s="44"/>
      <c r="V26" s="44"/>
      <c r="W26" s="309">
        <f>ROUND(BB51,2)</f>
        <v>0</v>
      </c>
      <c r="X26" s="310"/>
      <c r="Y26" s="310"/>
      <c r="Z26" s="310"/>
      <c r="AA26" s="310"/>
      <c r="AB26" s="310"/>
      <c r="AC26" s="310"/>
      <c r="AD26" s="310"/>
      <c r="AE26" s="310"/>
      <c r="AF26" s="44"/>
      <c r="AG26" s="44"/>
      <c r="AH26" s="44"/>
      <c r="AI26" s="44"/>
      <c r="AJ26" s="44"/>
      <c r="AK26" s="309">
        <f>ROUND(AX51,2)</f>
        <v>0</v>
      </c>
      <c r="AL26" s="310"/>
      <c r="AM26" s="310"/>
      <c r="AN26" s="310"/>
      <c r="AO26" s="310"/>
      <c r="AP26" s="44"/>
      <c r="AQ26" s="46"/>
      <c r="BG26" s="308"/>
    </row>
    <row r="27" spans="2:71" s="2" customFormat="1" ht="14.45" customHeight="1">
      <c r="B27" s="43"/>
      <c r="C27" s="44"/>
      <c r="D27" s="44"/>
      <c r="E27" s="44"/>
      <c r="F27" s="45" t="s">
        <v>52</v>
      </c>
      <c r="G27" s="44"/>
      <c r="H27" s="44"/>
      <c r="I27" s="44"/>
      <c r="J27" s="44"/>
      <c r="K27" s="44"/>
      <c r="L27" s="331">
        <v>0.15</v>
      </c>
      <c r="M27" s="310"/>
      <c r="N27" s="310"/>
      <c r="O27" s="310"/>
      <c r="P27" s="44"/>
      <c r="Q27" s="44"/>
      <c r="R27" s="44"/>
      <c r="S27" s="44"/>
      <c r="T27" s="44"/>
      <c r="U27" s="44"/>
      <c r="V27" s="44"/>
      <c r="W27" s="309">
        <f>ROUND(BC51,2)</f>
        <v>0</v>
      </c>
      <c r="X27" s="310"/>
      <c r="Y27" s="310"/>
      <c r="Z27" s="310"/>
      <c r="AA27" s="310"/>
      <c r="AB27" s="310"/>
      <c r="AC27" s="310"/>
      <c r="AD27" s="310"/>
      <c r="AE27" s="310"/>
      <c r="AF27" s="44"/>
      <c r="AG27" s="44"/>
      <c r="AH27" s="44"/>
      <c r="AI27" s="44"/>
      <c r="AJ27" s="44"/>
      <c r="AK27" s="309">
        <f>ROUND(AY51,2)</f>
        <v>0</v>
      </c>
      <c r="AL27" s="310"/>
      <c r="AM27" s="310"/>
      <c r="AN27" s="310"/>
      <c r="AO27" s="310"/>
      <c r="AP27" s="44"/>
      <c r="AQ27" s="46"/>
      <c r="BG27" s="308"/>
    </row>
    <row r="28" spans="2:71" s="2" customFormat="1" ht="14.45" hidden="1" customHeight="1">
      <c r="B28" s="43"/>
      <c r="C28" s="44"/>
      <c r="D28" s="44"/>
      <c r="E28" s="44"/>
      <c r="F28" s="45" t="s">
        <v>53</v>
      </c>
      <c r="G28" s="44"/>
      <c r="H28" s="44"/>
      <c r="I28" s="44"/>
      <c r="J28" s="44"/>
      <c r="K28" s="44"/>
      <c r="L28" s="331">
        <v>0.21</v>
      </c>
      <c r="M28" s="310"/>
      <c r="N28" s="310"/>
      <c r="O28" s="310"/>
      <c r="P28" s="44"/>
      <c r="Q28" s="44"/>
      <c r="R28" s="44"/>
      <c r="S28" s="44"/>
      <c r="T28" s="44"/>
      <c r="U28" s="44"/>
      <c r="V28" s="44"/>
      <c r="W28" s="309">
        <f>ROUND(BD51,2)</f>
        <v>0</v>
      </c>
      <c r="X28" s="310"/>
      <c r="Y28" s="310"/>
      <c r="Z28" s="310"/>
      <c r="AA28" s="310"/>
      <c r="AB28" s="310"/>
      <c r="AC28" s="310"/>
      <c r="AD28" s="310"/>
      <c r="AE28" s="310"/>
      <c r="AF28" s="44"/>
      <c r="AG28" s="44"/>
      <c r="AH28" s="44"/>
      <c r="AI28" s="44"/>
      <c r="AJ28" s="44"/>
      <c r="AK28" s="309">
        <v>0</v>
      </c>
      <c r="AL28" s="310"/>
      <c r="AM28" s="310"/>
      <c r="AN28" s="310"/>
      <c r="AO28" s="310"/>
      <c r="AP28" s="44"/>
      <c r="AQ28" s="46"/>
      <c r="BG28" s="308"/>
    </row>
    <row r="29" spans="2:71" s="2" customFormat="1" ht="14.45" hidden="1" customHeight="1">
      <c r="B29" s="43"/>
      <c r="C29" s="44"/>
      <c r="D29" s="44"/>
      <c r="E29" s="44"/>
      <c r="F29" s="45" t="s">
        <v>54</v>
      </c>
      <c r="G29" s="44"/>
      <c r="H29" s="44"/>
      <c r="I29" s="44"/>
      <c r="J29" s="44"/>
      <c r="K29" s="44"/>
      <c r="L29" s="331">
        <v>0.15</v>
      </c>
      <c r="M29" s="310"/>
      <c r="N29" s="310"/>
      <c r="O29" s="310"/>
      <c r="P29" s="44"/>
      <c r="Q29" s="44"/>
      <c r="R29" s="44"/>
      <c r="S29" s="44"/>
      <c r="T29" s="44"/>
      <c r="U29" s="44"/>
      <c r="V29" s="44"/>
      <c r="W29" s="309">
        <f>ROUND(BE51,2)</f>
        <v>0</v>
      </c>
      <c r="X29" s="310"/>
      <c r="Y29" s="310"/>
      <c r="Z29" s="310"/>
      <c r="AA29" s="310"/>
      <c r="AB29" s="310"/>
      <c r="AC29" s="310"/>
      <c r="AD29" s="310"/>
      <c r="AE29" s="310"/>
      <c r="AF29" s="44"/>
      <c r="AG29" s="44"/>
      <c r="AH29" s="44"/>
      <c r="AI29" s="44"/>
      <c r="AJ29" s="44"/>
      <c r="AK29" s="309">
        <v>0</v>
      </c>
      <c r="AL29" s="310"/>
      <c r="AM29" s="310"/>
      <c r="AN29" s="310"/>
      <c r="AO29" s="310"/>
      <c r="AP29" s="44"/>
      <c r="AQ29" s="46"/>
      <c r="BG29" s="308"/>
    </row>
    <row r="30" spans="2:71" s="2" customFormat="1" ht="14.45" hidden="1" customHeight="1">
      <c r="B30" s="43"/>
      <c r="C30" s="44"/>
      <c r="D30" s="44"/>
      <c r="E30" s="44"/>
      <c r="F30" s="45" t="s">
        <v>55</v>
      </c>
      <c r="G30" s="44"/>
      <c r="H30" s="44"/>
      <c r="I30" s="44"/>
      <c r="J30" s="44"/>
      <c r="K30" s="44"/>
      <c r="L30" s="331">
        <v>0</v>
      </c>
      <c r="M30" s="310"/>
      <c r="N30" s="310"/>
      <c r="O30" s="310"/>
      <c r="P30" s="44"/>
      <c r="Q30" s="44"/>
      <c r="R30" s="44"/>
      <c r="S30" s="44"/>
      <c r="T30" s="44"/>
      <c r="U30" s="44"/>
      <c r="V30" s="44"/>
      <c r="W30" s="309">
        <f>ROUND(BF51,2)</f>
        <v>0</v>
      </c>
      <c r="X30" s="310"/>
      <c r="Y30" s="310"/>
      <c r="Z30" s="310"/>
      <c r="AA30" s="310"/>
      <c r="AB30" s="310"/>
      <c r="AC30" s="310"/>
      <c r="AD30" s="310"/>
      <c r="AE30" s="310"/>
      <c r="AF30" s="44"/>
      <c r="AG30" s="44"/>
      <c r="AH30" s="44"/>
      <c r="AI30" s="44"/>
      <c r="AJ30" s="44"/>
      <c r="AK30" s="309">
        <v>0</v>
      </c>
      <c r="AL30" s="310"/>
      <c r="AM30" s="310"/>
      <c r="AN30" s="310"/>
      <c r="AO30" s="310"/>
      <c r="AP30" s="44"/>
      <c r="AQ30" s="46"/>
      <c r="BG30" s="308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G31" s="308"/>
    </row>
    <row r="32" spans="2:71" s="1" customFormat="1" ht="25.9" customHeight="1">
      <c r="B32" s="37"/>
      <c r="C32" s="47"/>
      <c r="D32" s="48" t="s">
        <v>56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57</v>
      </c>
      <c r="U32" s="49"/>
      <c r="V32" s="49"/>
      <c r="W32" s="49"/>
      <c r="X32" s="311" t="s">
        <v>58</v>
      </c>
      <c r="Y32" s="312"/>
      <c r="Z32" s="312"/>
      <c r="AA32" s="312"/>
      <c r="AB32" s="312"/>
      <c r="AC32" s="49"/>
      <c r="AD32" s="49"/>
      <c r="AE32" s="49"/>
      <c r="AF32" s="49"/>
      <c r="AG32" s="49"/>
      <c r="AH32" s="49"/>
      <c r="AI32" s="49"/>
      <c r="AJ32" s="49"/>
      <c r="AK32" s="313">
        <f>SUM(AK23:AK30)</f>
        <v>0</v>
      </c>
      <c r="AL32" s="312"/>
      <c r="AM32" s="312"/>
      <c r="AN32" s="312"/>
      <c r="AO32" s="314"/>
      <c r="AP32" s="47"/>
      <c r="AQ32" s="51"/>
      <c r="BG32" s="308"/>
    </row>
    <row r="33" spans="2:58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8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8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7"/>
    </row>
    <row r="39" spans="2:58" s="1" customFormat="1" ht="36.950000000000003" customHeight="1">
      <c r="B39" s="37"/>
      <c r="C39" s="58" t="s">
        <v>59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7"/>
    </row>
    <row r="40" spans="2:58" s="1" customFormat="1" ht="6.95" customHeight="1">
      <c r="B40" s="37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7"/>
    </row>
    <row r="41" spans="2:58" s="3" customFormat="1" ht="14.45" customHeight="1">
      <c r="B41" s="60"/>
      <c r="C41" s="61" t="s">
        <v>16</v>
      </c>
      <c r="D41" s="62"/>
      <c r="E41" s="62"/>
      <c r="F41" s="62"/>
      <c r="G41" s="62"/>
      <c r="H41" s="62"/>
      <c r="I41" s="62"/>
      <c r="J41" s="62"/>
      <c r="K41" s="62"/>
      <c r="L41" s="62" t="str">
        <f>K5</f>
        <v>30102018</v>
      </c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3"/>
    </row>
    <row r="42" spans="2:58" s="4" customFormat="1" ht="36.950000000000003" customHeight="1">
      <c r="B42" s="64"/>
      <c r="C42" s="65" t="s">
        <v>19</v>
      </c>
      <c r="D42" s="66"/>
      <c r="E42" s="66"/>
      <c r="F42" s="66"/>
      <c r="G42" s="66"/>
      <c r="H42" s="66"/>
      <c r="I42" s="66"/>
      <c r="J42" s="66"/>
      <c r="K42" s="66"/>
      <c r="L42" s="341" t="str">
        <f>K6</f>
        <v>Oprava ZV t.ú. Hranice n.M. - Hranice n.M. město</v>
      </c>
      <c r="M42" s="342"/>
      <c r="N42" s="342"/>
      <c r="O42" s="342"/>
      <c r="P42" s="342"/>
      <c r="Q42" s="342"/>
      <c r="R42" s="342"/>
      <c r="S42" s="342"/>
      <c r="T42" s="342"/>
      <c r="U42" s="342"/>
      <c r="V42" s="342"/>
      <c r="W42" s="342"/>
      <c r="X42" s="342"/>
      <c r="Y42" s="342"/>
      <c r="Z42" s="342"/>
      <c r="AA42" s="342"/>
      <c r="AB42" s="342"/>
      <c r="AC42" s="342"/>
      <c r="AD42" s="342"/>
      <c r="AE42" s="342"/>
      <c r="AF42" s="342"/>
      <c r="AG42" s="342"/>
      <c r="AH42" s="342"/>
      <c r="AI42" s="342"/>
      <c r="AJ42" s="342"/>
      <c r="AK42" s="342"/>
      <c r="AL42" s="342"/>
      <c r="AM42" s="342"/>
      <c r="AN42" s="342"/>
      <c r="AO42" s="342"/>
      <c r="AP42" s="66"/>
      <c r="AQ42" s="66"/>
      <c r="AR42" s="67"/>
    </row>
    <row r="43" spans="2:58" s="1" customFormat="1" ht="6.95" customHeight="1">
      <c r="B43" s="37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7"/>
    </row>
    <row r="44" spans="2:58" s="1" customFormat="1" ht="15">
      <c r="B44" s="37"/>
      <c r="C44" s="61" t="s">
        <v>27</v>
      </c>
      <c r="D44" s="59"/>
      <c r="E44" s="59"/>
      <c r="F44" s="59"/>
      <c r="G44" s="59"/>
      <c r="H44" s="59"/>
      <c r="I44" s="59"/>
      <c r="J44" s="59"/>
      <c r="K44" s="59"/>
      <c r="L44" s="68" t="str">
        <f>IF(K8="","",K8)</f>
        <v>Hranice na Moravě - Hranice n.M. město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1" t="s">
        <v>29</v>
      </c>
      <c r="AJ44" s="59"/>
      <c r="AK44" s="59"/>
      <c r="AL44" s="59"/>
      <c r="AM44" s="343" t="str">
        <f>IF(AN8= "","",AN8)</f>
        <v/>
      </c>
      <c r="AN44" s="343"/>
      <c r="AO44" s="59"/>
      <c r="AP44" s="59"/>
      <c r="AQ44" s="59"/>
      <c r="AR44" s="57"/>
    </row>
    <row r="45" spans="2:58" s="1" customFormat="1" ht="6.95" customHeight="1">
      <c r="B45" s="37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7"/>
    </row>
    <row r="46" spans="2:58" s="1" customFormat="1" ht="15">
      <c r="B46" s="37"/>
      <c r="C46" s="61" t="s">
        <v>32</v>
      </c>
      <c r="D46" s="59"/>
      <c r="E46" s="59"/>
      <c r="F46" s="59"/>
      <c r="G46" s="59"/>
      <c r="H46" s="59"/>
      <c r="I46" s="59"/>
      <c r="J46" s="59"/>
      <c r="K46" s="59"/>
      <c r="L46" s="62" t="str">
        <f>IF(E11= "","",E11)</f>
        <v>SŽDC s.o., Oblastní ředitelství Olomouc</v>
      </c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1" t="s">
        <v>40</v>
      </c>
      <c r="AJ46" s="59"/>
      <c r="AK46" s="59"/>
      <c r="AL46" s="59"/>
      <c r="AM46" s="326" t="str">
        <f>IF(E17="","",E17)</f>
        <v>Vladimír Kamarád</v>
      </c>
      <c r="AN46" s="326"/>
      <c r="AO46" s="326"/>
      <c r="AP46" s="326"/>
      <c r="AQ46" s="59"/>
      <c r="AR46" s="57"/>
      <c r="AS46" s="318" t="s">
        <v>60</v>
      </c>
      <c r="AT46" s="319"/>
      <c r="AU46" s="69"/>
      <c r="AV46" s="69"/>
      <c r="AW46" s="69"/>
      <c r="AX46" s="69"/>
      <c r="AY46" s="69"/>
      <c r="AZ46" s="69"/>
      <c r="BA46" s="69"/>
      <c r="BB46" s="69"/>
      <c r="BC46" s="69"/>
      <c r="BD46" s="69"/>
      <c r="BE46" s="69"/>
      <c r="BF46" s="70"/>
    </row>
    <row r="47" spans="2:58" s="1" customFormat="1" ht="15">
      <c r="B47" s="37"/>
      <c r="C47" s="61" t="s">
        <v>38</v>
      </c>
      <c r="D47" s="59"/>
      <c r="E47" s="59"/>
      <c r="F47" s="59"/>
      <c r="G47" s="59"/>
      <c r="H47" s="59"/>
      <c r="I47" s="59"/>
      <c r="J47" s="59"/>
      <c r="K47" s="59"/>
      <c r="L47" s="62" t="str">
        <f>IF(E14= "Vyplň údaj","",E14)</f>
        <v/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7"/>
      <c r="AS47" s="320"/>
      <c r="AT47" s="32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2"/>
    </row>
    <row r="48" spans="2:58" s="1" customFormat="1" ht="10.9" customHeight="1">
      <c r="B48" s="37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7"/>
      <c r="AS48" s="322"/>
      <c r="AT48" s="323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73"/>
    </row>
    <row r="49" spans="1:91" s="1" customFormat="1" ht="29.25" customHeight="1">
      <c r="B49" s="37"/>
      <c r="C49" s="340" t="s">
        <v>61</v>
      </c>
      <c r="D49" s="328"/>
      <c r="E49" s="328"/>
      <c r="F49" s="328"/>
      <c r="G49" s="328"/>
      <c r="H49" s="74"/>
      <c r="I49" s="327" t="s">
        <v>62</v>
      </c>
      <c r="J49" s="328"/>
      <c r="K49" s="328"/>
      <c r="L49" s="328"/>
      <c r="M49" s="328"/>
      <c r="N49" s="328"/>
      <c r="O49" s="328"/>
      <c r="P49" s="328"/>
      <c r="Q49" s="328"/>
      <c r="R49" s="328"/>
      <c r="S49" s="328"/>
      <c r="T49" s="328"/>
      <c r="U49" s="328"/>
      <c r="V49" s="328"/>
      <c r="W49" s="328"/>
      <c r="X49" s="328"/>
      <c r="Y49" s="328"/>
      <c r="Z49" s="328"/>
      <c r="AA49" s="328"/>
      <c r="AB49" s="328"/>
      <c r="AC49" s="328"/>
      <c r="AD49" s="328"/>
      <c r="AE49" s="328"/>
      <c r="AF49" s="328"/>
      <c r="AG49" s="344" t="s">
        <v>63</v>
      </c>
      <c r="AH49" s="328"/>
      <c r="AI49" s="328"/>
      <c r="AJ49" s="328"/>
      <c r="AK49" s="328"/>
      <c r="AL49" s="328"/>
      <c r="AM49" s="328"/>
      <c r="AN49" s="327" t="s">
        <v>64</v>
      </c>
      <c r="AO49" s="328"/>
      <c r="AP49" s="328"/>
      <c r="AQ49" s="75" t="s">
        <v>65</v>
      </c>
      <c r="AR49" s="57"/>
      <c r="AS49" s="76" t="s">
        <v>66</v>
      </c>
      <c r="AT49" s="77" t="s">
        <v>67</v>
      </c>
      <c r="AU49" s="77" t="s">
        <v>68</v>
      </c>
      <c r="AV49" s="77" t="s">
        <v>69</v>
      </c>
      <c r="AW49" s="77" t="s">
        <v>70</v>
      </c>
      <c r="AX49" s="77" t="s">
        <v>71</v>
      </c>
      <c r="AY49" s="77" t="s">
        <v>72</v>
      </c>
      <c r="AZ49" s="77" t="s">
        <v>73</v>
      </c>
      <c r="BA49" s="77" t="s">
        <v>74</v>
      </c>
      <c r="BB49" s="77" t="s">
        <v>75</v>
      </c>
      <c r="BC49" s="77" t="s">
        <v>76</v>
      </c>
      <c r="BD49" s="77" t="s">
        <v>77</v>
      </c>
      <c r="BE49" s="77" t="s">
        <v>78</v>
      </c>
      <c r="BF49" s="78" t="s">
        <v>79</v>
      </c>
    </row>
    <row r="50" spans="1:91" s="1" customFormat="1" ht="10.9" customHeight="1">
      <c r="B50" s="37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7"/>
      <c r="AS50" s="79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1"/>
    </row>
    <row r="51" spans="1:91" s="4" customFormat="1" ht="32.450000000000003" customHeight="1">
      <c r="B51" s="64"/>
      <c r="C51" s="82" t="s">
        <v>80</v>
      </c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329">
        <f>ROUND(SUM(AG52:AG53),2)</f>
        <v>0</v>
      </c>
      <c r="AH51" s="329"/>
      <c r="AI51" s="329"/>
      <c r="AJ51" s="329"/>
      <c r="AK51" s="329"/>
      <c r="AL51" s="329"/>
      <c r="AM51" s="329"/>
      <c r="AN51" s="330">
        <f>SUM(AG51,AV51)</f>
        <v>0</v>
      </c>
      <c r="AO51" s="330"/>
      <c r="AP51" s="330"/>
      <c r="AQ51" s="84" t="s">
        <v>25</v>
      </c>
      <c r="AR51" s="67"/>
      <c r="AS51" s="85">
        <f>ROUND(SUM(AS52:AS53),2)</f>
        <v>0</v>
      </c>
      <c r="AT51" s="86">
        <f>ROUND(SUM(AT52:AT53),2)</f>
        <v>0</v>
      </c>
      <c r="AU51" s="87">
        <f>ROUND(SUM(AU52:AU53),2)</f>
        <v>0</v>
      </c>
      <c r="AV51" s="87">
        <f>ROUND(SUM(AX51:AY51),2)</f>
        <v>0</v>
      </c>
      <c r="AW51" s="88">
        <f>ROUND(SUM(AW52:AW53),5)</f>
        <v>0</v>
      </c>
      <c r="AX51" s="87">
        <f>ROUND(BB51*L26,2)</f>
        <v>0</v>
      </c>
      <c r="AY51" s="87">
        <f>ROUND(BC51*L27,2)</f>
        <v>0</v>
      </c>
      <c r="AZ51" s="87">
        <f>ROUND(BD51*L26,2)</f>
        <v>0</v>
      </c>
      <c r="BA51" s="87">
        <f>ROUND(BE51*L27,2)</f>
        <v>0</v>
      </c>
      <c r="BB51" s="87">
        <f>ROUND(SUM(BB52:BB53),2)</f>
        <v>0</v>
      </c>
      <c r="BC51" s="87">
        <f>ROUND(SUM(BC52:BC53),2)</f>
        <v>0</v>
      </c>
      <c r="BD51" s="87">
        <f>ROUND(SUM(BD52:BD53),2)</f>
        <v>0</v>
      </c>
      <c r="BE51" s="87">
        <f>ROUND(SUM(BE52:BE53),2)</f>
        <v>0</v>
      </c>
      <c r="BF51" s="89">
        <f>ROUND(SUM(BF52:BF53),2)</f>
        <v>0</v>
      </c>
      <c r="BS51" s="90" t="s">
        <v>81</v>
      </c>
      <c r="BT51" s="90" t="s">
        <v>82</v>
      </c>
      <c r="BU51" s="91" t="s">
        <v>83</v>
      </c>
      <c r="BV51" s="90" t="s">
        <v>84</v>
      </c>
      <c r="BW51" s="90" t="s">
        <v>8</v>
      </c>
      <c r="BX51" s="90" t="s">
        <v>85</v>
      </c>
      <c r="CL51" s="90" t="s">
        <v>23</v>
      </c>
    </row>
    <row r="52" spans="1:91" s="5" customFormat="1" ht="31.5" customHeight="1">
      <c r="A52" s="92" t="s">
        <v>86</v>
      </c>
      <c r="B52" s="93"/>
      <c r="C52" s="94"/>
      <c r="D52" s="339" t="s">
        <v>87</v>
      </c>
      <c r="E52" s="339"/>
      <c r="F52" s="339"/>
      <c r="G52" s="339"/>
      <c r="H52" s="339"/>
      <c r="I52" s="95"/>
      <c r="J52" s="339" t="s">
        <v>20</v>
      </c>
      <c r="K52" s="339"/>
      <c r="L52" s="339"/>
      <c r="M52" s="339"/>
      <c r="N52" s="339"/>
      <c r="O52" s="339"/>
      <c r="P52" s="339"/>
      <c r="Q52" s="339"/>
      <c r="R52" s="339"/>
      <c r="S52" s="339"/>
      <c r="T52" s="339"/>
      <c r="U52" s="339"/>
      <c r="V52" s="339"/>
      <c r="W52" s="339"/>
      <c r="X52" s="339"/>
      <c r="Y52" s="339"/>
      <c r="Z52" s="339"/>
      <c r="AA52" s="339"/>
      <c r="AB52" s="339"/>
      <c r="AC52" s="339"/>
      <c r="AD52" s="339"/>
      <c r="AE52" s="339"/>
      <c r="AF52" s="339"/>
      <c r="AG52" s="324">
        <f>'SO 01 - Oprava ZV t.ú. Hr...'!K29</f>
        <v>0</v>
      </c>
      <c r="AH52" s="325"/>
      <c r="AI52" s="325"/>
      <c r="AJ52" s="325"/>
      <c r="AK52" s="325"/>
      <c r="AL52" s="325"/>
      <c r="AM52" s="325"/>
      <c r="AN52" s="324">
        <f>SUM(AG52,AV52)</f>
        <v>0</v>
      </c>
      <c r="AO52" s="325"/>
      <c r="AP52" s="325"/>
      <c r="AQ52" s="96" t="s">
        <v>88</v>
      </c>
      <c r="AR52" s="97"/>
      <c r="AS52" s="98">
        <f>'SO 01 - Oprava ZV t.ú. Hr...'!K27</f>
        <v>0</v>
      </c>
      <c r="AT52" s="99">
        <f>'SO 01 - Oprava ZV t.ú. Hr...'!K28</f>
        <v>0</v>
      </c>
      <c r="AU52" s="99">
        <v>0</v>
      </c>
      <c r="AV52" s="99">
        <f>ROUND(SUM(AX52:AY52),2)</f>
        <v>0</v>
      </c>
      <c r="AW52" s="100">
        <f>'SO 01 - Oprava ZV t.ú. Hr...'!T82</f>
        <v>0</v>
      </c>
      <c r="AX52" s="99">
        <f>'SO 01 - Oprava ZV t.ú. Hr...'!K32</f>
        <v>0</v>
      </c>
      <c r="AY52" s="99">
        <f>'SO 01 - Oprava ZV t.ú. Hr...'!K33</f>
        <v>0</v>
      </c>
      <c r="AZ52" s="99">
        <f>'SO 01 - Oprava ZV t.ú. Hr...'!K34</f>
        <v>0</v>
      </c>
      <c r="BA52" s="99">
        <f>'SO 01 - Oprava ZV t.ú. Hr...'!K35</f>
        <v>0</v>
      </c>
      <c r="BB52" s="99">
        <f>'SO 01 - Oprava ZV t.ú. Hr...'!F32</f>
        <v>0</v>
      </c>
      <c r="BC52" s="99">
        <f>'SO 01 - Oprava ZV t.ú. Hr...'!F33</f>
        <v>0</v>
      </c>
      <c r="BD52" s="99">
        <f>'SO 01 - Oprava ZV t.ú. Hr...'!F34</f>
        <v>0</v>
      </c>
      <c r="BE52" s="99">
        <f>'SO 01 - Oprava ZV t.ú. Hr...'!F35</f>
        <v>0</v>
      </c>
      <c r="BF52" s="101">
        <f>'SO 01 - Oprava ZV t.ú. Hr...'!F36</f>
        <v>0</v>
      </c>
      <c r="BT52" s="102" t="s">
        <v>26</v>
      </c>
      <c r="BV52" s="102" t="s">
        <v>84</v>
      </c>
      <c r="BW52" s="102" t="s">
        <v>89</v>
      </c>
      <c r="BX52" s="102" t="s">
        <v>8</v>
      </c>
      <c r="CL52" s="102" t="s">
        <v>23</v>
      </c>
      <c r="CM52" s="102" t="s">
        <v>90</v>
      </c>
    </row>
    <row r="53" spans="1:91" s="5" customFormat="1" ht="16.5" customHeight="1">
      <c r="A53" s="92" t="s">
        <v>86</v>
      </c>
      <c r="B53" s="93"/>
      <c r="C53" s="94"/>
      <c r="D53" s="339" t="s">
        <v>91</v>
      </c>
      <c r="E53" s="339"/>
      <c r="F53" s="339"/>
      <c r="G53" s="339"/>
      <c r="H53" s="339"/>
      <c r="I53" s="95"/>
      <c r="J53" s="339" t="s">
        <v>92</v>
      </c>
      <c r="K53" s="339"/>
      <c r="L53" s="339"/>
      <c r="M53" s="339"/>
      <c r="N53" s="339"/>
      <c r="O53" s="339"/>
      <c r="P53" s="339"/>
      <c r="Q53" s="339"/>
      <c r="R53" s="339"/>
      <c r="S53" s="339"/>
      <c r="T53" s="339"/>
      <c r="U53" s="339"/>
      <c r="V53" s="339"/>
      <c r="W53" s="339"/>
      <c r="X53" s="339"/>
      <c r="Y53" s="339"/>
      <c r="Z53" s="339"/>
      <c r="AA53" s="339"/>
      <c r="AB53" s="339"/>
      <c r="AC53" s="339"/>
      <c r="AD53" s="339"/>
      <c r="AE53" s="339"/>
      <c r="AF53" s="339"/>
      <c r="AG53" s="324">
        <f>'VRN - Vedlejší rozpočtové...'!K29</f>
        <v>0</v>
      </c>
      <c r="AH53" s="325"/>
      <c r="AI53" s="325"/>
      <c r="AJ53" s="325"/>
      <c r="AK53" s="325"/>
      <c r="AL53" s="325"/>
      <c r="AM53" s="325"/>
      <c r="AN53" s="324">
        <f>SUM(AG53,AV53)</f>
        <v>0</v>
      </c>
      <c r="AO53" s="325"/>
      <c r="AP53" s="325"/>
      <c r="AQ53" s="96" t="s">
        <v>93</v>
      </c>
      <c r="AR53" s="97"/>
      <c r="AS53" s="103">
        <f>'VRN - Vedlejší rozpočtové...'!K27</f>
        <v>0</v>
      </c>
      <c r="AT53" s="104">
        <f>'VRN - Vedlejší rozpočtové...'!K28</f>
        <v>0</v>
      </c>
      <c r="AU53" s="104">
        <v>0</v>
      </c>
      <c r="AV53" s="104">
        <f>ROUND(SUM(AX53:AY53),2)</f>
        <v>0</v>
      </c>
      <c r="AW53" s="105">
        <f>'VRN - Vedlejší rozpočtové...'!T79</f>
        <v>0</v>
      </c>
      <c r="AX53" s="104">
        <f>'VRN - Vedlejší rozpočtové...'!K32</f>
        <v>0</v>
      </c>
      <c r="AY53" s="104">
        <f>'VRN - Vedlejší rozpočtové...'!K33</f>
        <v>0</v>
      </c>
      <c r="AZ53" s="104">
        <f>'VRN - Vedlejší rozpočtové...'!K34</f>
        <v>0</v>
      </c>
      <c r="BA53" s="104">
        <f>'VRN - Vedlejší rozpočtové...'!K35</f>
        <v>0</v>
      </c>
      <c r="BB53" s="104">
        <f>'VRN - Vedlejší rozpočtové...'!F32</f>
        <v>0</v>
      </c>
      <c r="BC53" s="104">
        <f>'VRN - Vedlejší rozpočtové...'!F33</f>
        <v>0</v>
      </c>
      <c r="BD53" s="104">
        <f>'VRN - Vedlejší rozpočtové...'!F34</f>
        <v>0</v>
      </c>
      <c r="BE53" s="104">
        <f>'VRN - Vedlejší rozpočtové...'!F35</f>
        <v>0</v>
      </c>
      <c r="BF53" s="106">
        <f>'VRN - Vedlejší rozpočtové...'!F36</f>
        <v>0</v>
      </c>
      <c r="BT53" s="102" t="s">
        <v>26</v>
      </c>
      <c r="BV53" s="102" t="s">
        <v>84</v>
      </c>
      <c r="BW53" s="102" t="s">
        <v>94</v>
      </c>
      <c r="BX53" s="102" t="s">
        <v>8</v>
      </c>
      <c r="CL53" s="102" t="s">
        <v>95</v>
      </c>
      <c r="CM53" s="102" t="s">
        <v>90</v>
      </c>
    </row>
    <row r="54" spans="1:91" s="1" customFormat="1" ht="30" customHeight="1">
      <c r="B54" s="37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7"/>
    </row>
    <row r="55" spans="1:91" s="1" customFormat="1" ht="6.95" customHeight="1">
      <c r="B55" s="5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7"/>
    </row>
  </sheetData>
  <sheetProtection algorithmName="SHA-512" hashValue="pwOLiQzibj2dZbILP6g6ovd1/OCrE5LMfnZubsZp/NKXQ3UwyqfHG8k01GVG6lkaot4nyAYDdu8R6w1F94l7lw==" saltValue="6pKFZ6cUPqfUHCqRNaK7/va9jkHpEn8QluXYblfh10jWy69Tsho76w4FwgQlvAwaQ9ZL2K+4CelmZ2Erzw0LFw==" spinCount="100000" sheet="1" objects="1" scenarios="1" formatColumns="0" formatRows="0"/>
  <mergeCells count="45">
    <mergeCell ref="D52:H52"/>
    <mergeCell ref="D53:H53"/>
    <mergeCell ref="J53:AF53"/>
    <mergeCell ref="C49:G49"/>
    <mergeCell ref="L42:AO42"/>
    <mergeCell ref="AM44:AN44"/>
    <mergeCell ref="I49:AF49"/>
    <mergeCell ref="AG49:AM49"/>
    <mergeCell ref="L30:O30"/>
    <mergeCell ref="AK30:AO30"/>
    <mergeCell ref="K6:AO6"/>
    <mergeCell ref="J52:AF52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AS46:AT48"/>
    <mergeCell ref="AN53:AP53"/>
    <mergeCell ref="AN52:AP52"/>
    <mergeCell ref="AM46:AP46"/>
    <mergeCell ref="AN49:AP49"/>
    <mergeCell ref="AG52:AM52"/>
    <mergeCell ref="AG53:AM53"/>
    <mergeCell ref="AG51:AM51"/>
    <mergeCell ref="AN51:AP51"/>
    <mergeCell ref="BG5:BG32"/>
    <mergeCell ref="W30:AE30"/>
    <mergeCell ref="X32:AB32"/>
    <mergeCell ref="AK32:AO32"/>
    <mergeCell ref="AR2:BG2"/>
    <mergeCell ref="K5:AO5"/>
    <mergeCell ref="W28:AE28"/>
    <mergeCell ref="AK28:AO28"/>
    <mergeCell ref="L29:O29"/>
    <mergeCell ref="L28:O28"/>
    <mergeCell ref="E14:AJ14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2" location="'SO 01 - Oprava ZV t.ú. Hr...'!C2" display="/"/>
    <hyperlink ref="A53" location="'VRN - Vedlejší rozpočtové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7"/>
  <sheetViews>
    <sheetView showGridLines="0" workbookViewId="0">
      <pane ySplit="1" topLeftCell="A2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10" width="23.5" style="107" customWidth="1"/>
    <col min="11" max="11" width="23.5" customWidth="1"/>
    <col min="12" max="12" width="15.5" customWidth="1"/>
    <col min="19" max="19" width="8.1640625" customWidth="1"/>
    <col min="20" max="20" width="29.6640625" customWidth="1"/>
    <col min="21" max="21" width="16.33203125" customWidth="1"/>
    <col min="22" max="24" width="20" customWidth="1"/>
    <col min="25" max="25" width="12.33203125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8"/>
      <c r="C1" s="108"/>
      <c r="D1" s="109" t="s">
        <v>1</v>
      </c>
      <c r="E1" s="108"/>
      <c r="F1" s="110" t="s">
        <v>96</v>
      </c>
      <c r="G1" s="354" t="s">
        <v>97</v>
      </c>
      <c r="H1" s="354"/>
      <c r="I1" s="111"/>
      <c r="J1" s="112" t="s">
        <v>98</v>
      </c>
      <c r="K1" s="109" t="s">
        <v>99</v>
      </c>
      <c r="L1" s="110" t="s">
        <v>100</v>
      </c>
      <c r="M1" s="110"/>
      <c r="N1" s="110"/>
      <c r="O1" s="110"/>
      <c r="P1" s="110"/>
      <c r="Q1" s="110"/>
      <c r="R1" s="110"/>
      <c r="S1" s="110"/>
      <c r="T1" s="110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T2" s="20" t="s">
        <v>89</v>
      </c>
    </row>
    <row r="3" spans="1:70" ht="6.95" customHeight="1">
      <c r="B3" s="21"/>
      <c r="C3" s="22"/>
      <c r="D3" s="22"/>
      <c r="E3" s="22"/>
      <c r="F3" s="22"/>
      <c r="G3" s="22"/>
      <c r="H3" s="22"/>
      <c r="I3" s="113"/>
      <c r="J3" s="113"/>
      <c r="K3" s="22"/>
      <c r="L3" s="23"/>
      <c r="AT3" s="20" t="s">
        <v>90</v>
      </c>
    </row>
    <row r="4" spans="1:70" ht="36.950000000000003" customHeight="1">
      <c r="B4" s="24"/>
      <c r="C4" s="25"/>
      <c r="D4" s="26" t="s">
        <v>101</v>
      </c>
      <c r="E4" s="25"/>
      <c r="F4" s="25"/>
      <c r="G4" s="25"/>
      <c r="H4" s="25"/>
      <c r="I4" s="114"/>
      <c r="J4" s="114"/>
      <c r="K4" s="25"/>
      <c r="L4" s="27"/>
      <c r="N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14"/>
      <c r="J5" s="114"/>
      <c r="K5" s="25"/>
      <c r="L5" s="27"/>
    </row>
    <row r="6" spans="1:70" ht="15">
      <c r="B6" s="24"/>
      <c r="C6" s="25"/>
      <c r="D6" s="33" t="s">
        <v>19</v>
      </c>
      <c r="E6" s="25"/>
      <c r="F6" s="25"/>
      <c r="G6" s="25"/>
      <c r="H6" s="25"/>
      <c r="I6" s="114"/>
      <c r="J6" s="114"/>
      <c r="K6" s="25"/>
      <c r="L6" s="27"/>
    </row>
    <row r="7" spans="1:70" ht="16.5" customHeight="1">
      <c r="B7" s="24"/>
      <c r="C7" s="25"/>
      <c r="D7" s="25"/>
      <c r="E7" s="345" t="str">
        <f>'Rekapitulace zakázky'!K6</f>
        <v>Oprava ZV t.ú. Hranice n.M. - Hranice n.M. město</v>
      </c>
      <c r="F7" s="346"/>
      <c r="G7" s="346"/>
      <c r="H7" s="346"/>
      <c r="I7" s="114"/>
      <c r="J7" s="114"/>
      <c r="K7" s="25"/>
      <c r="L7" s="27"/>
    </row>
    <row r="8" spans="1:70" s="1" customFormat="1" ht="15">
      <c r="B8" s="37"/>
      <c r="C8" s="38"/>
      <c r="D8" s="33" t="s">
        <v>102</v>
      </c>
      <c r="E8" s="38"/>
      <c r="F8" s="38"/>
      <c r="G8" s="38"/>
      <c r="H8" s="38"/>
      <c r="I8" s="115"/>
      <c r="J8" s="115"/>
      <c r="K8" s="38"/>
      <c r="L8" s="41"/>
    </row>
    <row r="9" spans="1:70" s="1" customFormat="1" ht="36.950000000000003" customHeight="1">
      <c r="B9" s="37"/>
      <c r="C9" s="38"/>
      <c r="D9" s="38"/>
      <c r="E9" s="347" t="s">
        <v>103</v>
      </c>
      <c r="F9" s="348"/>
      <c r="G9" s="348"/>
      <c r="H9" s="348"/>
      <c r="I9" s="115"/>
      <c r="J9" s="115"/>
      <c r="K9" s="38"/>
      <c r="L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15"/>
      <c r="J10" s="115"/>
      <c r="K10" s="38"/>
      <c r="L10" s="41"/>
    </row>
    <row r="11" spans="1:70" s="1" customFormat="1" ht="14.45" customHeight="1">
      <c r="B11" s="37"/>
      <c r="C11" s="38"/>
      <c r="D11" s="33" t="s">
        <v>22</v>
      </c>
      <c r="E11" s="38"/>
      <c r="F11" s="31" t="s">
        <v>23</v>
      </c>
      <c r="G11" s="38"/>
      <c r="H11" s="38"/>
      <c r="I11" s="116" t="s">
        <v>24</v>
      </c>
      <c r="J11" s="117" t="s">
        <v>25</v>
      </c>
      <c r="K11" s="38"/>
      <c r="L11" s="41"/>
    </row>
    <row r="12" spans="1:70" s="1" customFormat="1" ht="14.45" customHeight="1">
      <c r="B12" s="37"/>
      <c r="C12" s="38"/>
      <c r="D12" s="33" t="s">
        <v>27</v>
      </c>
      <c r="E12" s="38"/>
      <c r="F12" s="31" t="s">
        <v>28</v>
      </c>
      <c r="G12" s="38"/>
      <c r="H12" s="38"/>
      <c r="I12" s="116" t="s">
        <v>29</v>
      </c>
      <c r="J12" s="118">
        <f>'Rekapitulace zakázky'!AN8</f>
        <v>0</v>
      </c>
      <c r="K12" s="38"/>
      <c r="L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15"/>
      <c r="J13" s="115"/>
      <c r="K13" s="38"/>
      <c r="L13" s="41"/>
    </row>
    <row r="14" spans="1:70" s="1" customFormat="1" ht="14.45" customHeight="1">
      <c r="B14" s="37"/>
      <c r="C14" s="38"/>
      <c r="D14" s="33" t="s">
        <v>32</v>
      </c>
      <c r="E14" s="38"/>
      <c r="F14" s="38"/>
      <c r="G14" s="38"/>
      <c r="H14" s="38"/>
      <c r="I14" s="116" t="s">
        <v>33</v>
      </c>
      <c r="J14" s="117" t="s">
        <v>34</v>
      </c>
      <c r="K14" s="38"/>
      <c r="L14" s="41"/>
    </row>
    <row r="15" spans="1:70" s="1" customFormat="1" ht="18" customHeight="1">
      <c r="B15" s="37"/>
      <c r="C15" s="38"/>
      <c r="D15" s="38"/>
      <c r="E15" s="31" t="s">
        <v>35</v>
      </c>
      <c r="F15" s="38"/>
      <c r="G15" s="38"/>
      <c r="H15" s="38"/>
      <c r="I15" s="116" t="s">
        <v>36</v>
      </c>
      <c r="J15" s="117" t="s">
        <v>37</v>
      </c>
      <c r="K15" s="38"/>
      <c r="L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15"/>
      <c r="J16" s="115"/>
      <c r="K16" s="38"/>
      <c r="L16" s="41"/>
    </row>
    <row r="17" spans="2:12" s="1" customFormat="1" ht="14.45" customHeight="1">
      <c r="B17" s="37"/>
      <c r="C17" s="38"/>
      <c r="D17" s="33" t="s">
        <v>38</v>
      </c>
      <c r="E17" s="38"/>
      <c r="F17" s="38"/>
      <c r="G17" s="38"/>
      <c r="H17" s="38"/>
      <c r="I17" s="116" t="s">
        <v>33</v>
      </c>
      <c r="J17" s="117" t="str">
        <f>IF('Rekapitulace zakázky'!AN13="Vyplň údaj","",IF('Rekapitulace zakázky'!AN13="","",'Rekapitulace zakázky'!AN13))</f>
        <v/>
      </c>
      <c r="K17" s="38"/>
      <c r="L17" s="41"/>
    </row>
    <row r="18" spans="2:12" s="1" customFormat="1" ht="18" customHeight="1">
      <c r="B18" s="37"/>
      <c r="C18" s="38"/>
      <c r="D18" s="38"/>
      <c r="E18" s="31" t="str">
        <f>IF('Rekapitulace zakázky'!E14="Vyplň údaj","",IF('Rekapitulace zakázky'!E14="","",'Rekapitulace zakázky'!E14))</f>
        <v/>
      </c>
      <c r="F18" s="38"/>
      <c r="G18" s="38"/>
      <c r="H18" s="38"/>
      <c r="I18" s="116" t="s">
        <v>36</v>
      </c>
      <c r="J18" s="117" t="str">
        <f>IF('Rekapitulace zakázky'!AN14="Vyplň údaj","",IF('Rekapitulace zakázky'!AN14="","",'Rekapitulace zakázky'!AN14))</f>
        <v/>
      </c>
      <c r="K18" s="38"/>
      <c r="L18" s="41"/>
    </row>
    <row r="19" spans="2:12" s="1" customFormat="1" ht="6.95" customHeight="1">
      <c r="B19" s="37"/>
      <c r="C19" s="38"/>
      <c r="D19" s="38"/>
      <c r="E19" s="38"/>
      <c r="F19" s="38"/>
      <c r="G19" s="38"/>
      <c r="H19" s="38"/>
      <c r="I19" s="115"/>
      <c r="J19" s="115"/>
      <c r="K19" s="38"/>
      <c r="L19" s="41"/>
    </row>
    <row r="20" spans="2:12" s="1" customFormat="1" ht="14.45" customHeight="1">
      <c r="B20" s="37"/>
      <c r="C20" s="38"/>
      <c r="D20" s="33" t="s">
        <v>40</v>
      </c>
      <c r="E20" s="38"/>
      <c r="F20" s="38"/>
      <c r="G20" s="38"/>
      <c r="H20" s="38"/>
      <c r="I20" s="116" t="s">
        <v>33</v>
      </c>
      <c r="J20" s="117" t="s">
        <v>41</v>
      </c>
      <c r="K20" s="38"/>
      <c r="L20" s="41"/>
    </row>
    <row r="21" spans="2:12" s="1" customFormat="1" ht="18" customHeight="1">
      <c r="B21" s="37"/>
      <c r="C21" s="38"/>
      <c r="D21" s="38"/>
      <c r="E21" s="31" t="s">
        <v>42</v>
      </c>
      <c r="F21" s="38"/>
      <c r="G21" s="38"/>
      <c r="H21" s="38"/>
      <c r="I21" s="116" t="s">
        <v>36</v>
      </c>
      <c r="J21" s="117" t="s">
        <v>43</v>
      </c>
      <c r="K21" s="38"/>
      <c r="L21" s="41"/>
    </row>
    <row r="22" spans="2:12" s="1" customFormat="1" ht="6.95" customHeight="1">
      <c r="B22" s="37"/>
      <c r="C22" s="38"/>
      <c r="D22" s="38"/>
      <c r="E22" s="38"/>
      <c r="F22" s="38"/>
      <c r="G22" s="38"/>
      <c r="H22" s="38"/>
      <c r="I22" s="115"/>
      <c r="J22" s="115"/>
      <c r="K22" s="38"/>
      <c r="L22" s="41"/>
    </row>
    <row r="23" spans="2:12" s="1" customFormat="1" ht="14.45" customHeight="1">
      <c r="B23" s="37"/>
      <c r="C23" s="38"/>
      <c r="D23" s="33" t="s">
        <v>44</v>
      </c>
      <c r="E23" s="38"/>
      <c r="F23" s="38"/>
      <c r="G23" s="38"/>
      <c r="H23" s="38"/>
      <c r="I23" s="115"/>
      <c r="J23" s="115"/>
      <c r="K23" s="38"/>
      <c r="L23" s="41"/>
    </row>
    <row r="24" spans="2:12" s="6" customFormat="1" ht="71.25" customHeight="1">
      <c r="B24" s="119"/>
      <c r="C24" s="120"/>
      <c r="D24" s="120"/>
      <c r="E24" s="334" t="s">
        <v>45</v>
      </c>
      <c r="F24" s="334"/>
      <c r="G24" s="334"/>
      <c r="H24" s="334"/>
      <c r="I24" s="121"/>
      <c r="J24" s="121"/>
      <c r="K24" s="120"/>
      <c r="L24" s="122"/>
    </row>
    <row r="25" spans="2:12" s="1" customFormat="1" ht="6.95" customHeight="1">
      <c r="B25" s="37"/>
      <c r="C25" s="38"/>
      <c r="D25" s="38"/>
      <c r="E25" s="38"/>
      <c r="F25" s="38"/>
      <c r="G25" s="38"/>
      <c r="H25" s="38"/>
      <c r="I25" s="115"/>
      <c r="J25" s="115"/>
      <c r="K25" s="38"/>
      <c r="L25" s="41"/>
    </row>
    <row r="26" spans="2:12" s="1" customFormat="1" ht="6.95" customHeight="1">
      <c r="B26" s="37"/>
      <c r="C26" s="38"/>
      <c r="D26" s="80"/>
      <c r="E26" s="80"/>
      <c r="F26" s="80"/>
      <c r="G26" s="80"/>
      <c r="H26" s="80"/>
      <c r="I26" s="123"/>
      <c r="J26" s="123"/>
      <c r="K26" s="80"/>
      <c r="L26" s="124"/>
    </row>
    <row r="27" spans="2:12" s="1" customFormat="1" ht="15">
      <c r="B27" s="37"/>
      <c r="C27" s="38"/>
      <c r="D27" s="38"/>
      <c r="E27" s="33" t="s">
        <v>104</v>
      </c>
      <c r="F27" s="38"/>
      <c r="G27" s="38"/>
      <c r="H27" s="38"/>
      <c r="I27" s="115"/>
      <c r="J27" s="115"/>
      <c r="K27" s="125">
        <f>I58</f>
        <v>0</v>
      </c>
      <c r="L27" s="41"/>
    </row>
    <row r="28" spans="2:12" s="1" customFormat="1" ht="15">
      <c r="B28" s="37"/>
      <c r="C28" s="38"/>
      <c r="D28" s="38"/>
      <c r="E28" s="33" t="s">
        <v>105</v>
      </c>
      <c r="F28" s="38"/>
      <c r="G28" s="38"/>
      <c r="H28" s="38"/>
      <c r="I28" s="115"/>
      <c r="J28" s="115"/>
      <c r="K28" s="125">
        <f>J58</f>
        <v>0</v>
      </c>
      <c r="L28" s="41"/>
    </row>
    <row r="29" spans="2:12" s="1" customFormat="1" ht="25.35" customHeight="1">
      <c r="B29" s="37"/>
      <c r="C29" s="38"/>
      <c r="D29" s="126" t="s">
        <v>46</v>
      </c>
      <c r="E29" s="38"/>
      <c r="F29" s="38"/>
      <c r="G29" s="38"/>
      <c r="H29" s="38"/>
      <c r="I29" s="115"/>
      <c r="J29" s="115"/>
      <c r="K29" s="127">
        <f>ROUND(K82,2)</f>
        <v>0</v>
      </c>
      <c r="L29" s="41"/>
    </row>
    <row r="30" spans="2:12" s="1" customFormat="1" ht="6.95" customHeight="1">
      <c r="B30" s="37"/>
      <c r="C30" s="38"/>
      <c r="D30" s="80"/>
      <c r="E30" s="80"/>
      <c r="F30" s="80"/>
      <c r="G30" s="80"/>
      <c r="H30" s="80"/>
      <c r="I30" s="123"/>
      <c r="J30" s="123"/>
      <c r="K30" s="80"/>
      <c r="L30" s="124"/>
    </row>
    <row r="31" spans="2:12" s="1" customFormat="1" ht="14.45" customHeight="1">
      <c r="B31" s="37"/>
      <c r="C31" s="38"/>
      <c r="D31" s="38"/>
      <c r="E31" s="38"/>
      <c r="F31" s="42" t="s">
        <v>48</v>
      </c>
      <c r="G31" s="38"/>
      <c r="H31" s="38"/>
      <c r="I31" s="128" t="s">
        <v>47</v>
      </c>
      <c r="J31" s="115"/>
      <c r="K31" s="42" t="s">
        <v>49</v>
      </c>
      <c r="L31" s="41"/>
    </row>
    <row r="32" spans="2:12" s="1" customFormat="1" ht="14.45" customHeight="1">
      <c r="B32" s="37"/>
      <c r="C32" s="38"/>
      <c r="D32" s="45" t="s">
        <v>50</v>
      </c>
      <c r="E32" s="45" t="s">
        <v>51</v>
      </c>
      <c r="F32" s="129">
        <f>ROUND(SUM(BE82:BE126), 2)</f>
        <v>0</v>
      </c>
      <c r="G32" s="38"/>
      <c r="H32" s="38"/>
      <c r="I32" s="130">
        <v>0.21</v>
      </c>
      <c r="J32" s="115"/>
      <c r="K32" s="129">
        <f>ROUND(ROUND((SUM(BE82:BE126)), 2)*I32, 2)</f>
        <v>0</v>
      </c>
      <c r="L32" s="41"/>
    </row>
    <row r="33" spans="2:12" s="1" customFormat="1" ht="14.45" customHeight="1">
      <c r="B33" s="37"/>
      <c r="C33" s="38"/>
      <c r="D33" s="38"/>
      <c r="E33" s="45" t="s">
        <v>52</v>
      </c>
      <c r="F33" s="129">
        <f>ROUND(SUM(BF82:BF126), 2)</f>
        <v>0</v>
      </c>
      <c r="G33" s="38"/>
      <c r="H33" s="38"/>
      <c r="I33" s="130">
        <v>0.15</v>
      </c>
      <c r="J33" s="115"/>
      <c r="K33" s="129">
        <f>ROUND(ROUND((SUM(BF82:BF126)), 2)*I33, 2)</f>
        <v>0</v>
      </c>
      <c r="L33" s="41"/>
    </row>
    <row r="34" spans="2:12" s="1" customFormat="1" ht="14.45" hidden="1" customHeight="1">
      <c r="B34" s="37"/>
      <c r="C34" s="38"/>
      <c r="D34" s="38"/>
      <c r="E34" s="45" t="s">
        <v>53</v>
      </c>
      <c r="F34" s="129">
        <f>ROUND(SUM(BG82:BG126), 2)</f>
        <v>0</v>
      </c>
      <c r="G34" s="38"/>
      <c r="H34" s="38"/>
      <c r="I34" s="130">
        <v>0.21</v>
      </c>
      <c r="J34" s="115"/>
      <c r="K34" s="129">
        <v>0</v>
      </c>
      <c r="L34" s="41"/>
    </row>
    <row r="35" spans="2:12" s="1" customFormat="1" ht="14.45" hidden="1" customHeight="1">
      <c r="B35" s="37"/>
      <c r="C35" s="38"/>
      <c r="D35" s="38"/>
      <c r="E35" s="45" t="s">
        <v>54</v>
      </c>
      <c r="F35" s="129">
        <f>ROUND(SUM(BH82:BH126), 2)</f>
        <v>0</v>
      </c>
      <c r="G35" s="38"/>
      <c r="H35" s="38"/>
      <c r="I35" s="130">
        <v>0.15</v>
      </c>
      <c r="J35" s="115"/>
      <c r="K35" s="129">
        <v>0</v>
      </c>
      <c r="L35" s="41"/>
    </row>
    <row r="36" spans="2:12" s="1" customFormat="1" ht="14.45" hidden="1" customHeight="1">
      <c r="B36" s="37"/>
      <c r="C36" s="38"/>
      <c r="D36" s="38"/>
      <c r="E36" s="45" t="s">
        <v>55</v>
      </c>
      <c r="F36" s="129">
        <f>ROUND(SUM(BI82:BI126), 2)</f>
        <v>0</v>
      </c>
      <c r="G36" s="38"/>
      <c r="H36" s="38"/>
      <c r="I36" s="130">
        <v>0</v>
      </c>
      <c r="J36" s="115"/>
      <c r="K36" s="129">
        <v>0</v>
      </c>
      <c r="L36" s="41"/>
    </row>
    <row r="37" spans="2:12" s="1" customFormat="1" ht="6.95" customHeight="1">
      <c r="B37" s="37"/>
      <c r="C37" s="38"/>
      <c r="D37" s="38"/>
      <c r="E37" s="38"/>
      <c r="F37" s="38"/>
      <c r="G37" s="38"/>
      <c r="H37" s="38"/>
      <c r="I37" s="115"/>
      <c r="J37" s="115"/>
      <c r="K37" s="38"/>
      <c r="L37" s="41"/>
    </row>
    <row r="38" spans="2:12" s="1" customFormat="1" ht="25.35" customHeight="1">
      <c r="B38" s="37"/>
      <c r="C38" s="131"/>
      <c r="D38" s="132" t="s">
        <v>56</v>
      </c>
      <c r="E38" s="74"/>
      <c r="F38" s="74"/>
      <c r="G38" s="133" t="s">
        <v>57</v>
      </c>
      <c r="H38" s="134" t="s">
        <v>58</v>
      </c>
      <c r="I38" s="135"/>
      <c r="J38" s="135"/>
      <c r="K38" s="136">
        <f>SUM(K29:K36)</f>
        <v>0</v>
      </c>
      <c r="L38" s="137"/>
    </row>
    <row r="39" spans="2:12" s="1" customFormat="1" ht="14.45" customHeight="1">
      <c r="B39" s="52"/>
      <c r="C39" s="53"/>
      <c r="D39" s="53"/>
      <c r="E39" s="53"/>
      <c r="F39" s="53"/>
      <c r="G39" s="53"/>
      <c r="H39" s="53"/>
      <c r="I39" s="138"/>
      <c r="J39" s="138"/>
      <c r="K39" s="53"/>
      <c r="L39" s="54"/>
    </row>
    <row r="43" spans="2:12" s="1" customFormat="1" ht="6.95" customHeight="1">
      <c r="B43" s="139"/>
      <c r="C43" s="140"/>
      <c r="D43" s="140"/>
      <c r="E43" s="140"/>
      <c r="F43" s="140"/>
      <c r="G43" s="140"/>
      <c r="H43" s="140"/>
      <c r="I43" s="141"/>
      <c r="J43" s="141"/>
      <c r="K43" s="140"/>
      <c r="L43" s="142"/>
    </row>
    <row r="44" spans="2:12" s="1" customFormat="1" ht="36.950000000000003" customHeight="1">
      <c r="B44" s="37"/>
      <c r="C44" s="26" t="s">
        <v>106</v>
      </c>
      <c r="D44" s="38"/>
      <c r="E44" s="38"/>
      <c r="F44" s="38"/>
      <c r="G44" s="38"/>
      <c r="H44" s="38"/>
      <c r="I44" s="115"/>
      <c r="J44" s="115"/>
      <c r="K44" s="38"/>
      <c r="L44" s="41"/>
    </row>
    <row r="45" spans="2:12" s="1" customFormat="1" ht="6.95" customHeight="1">
      <c r="B45" s="37"/>
      <c r="C45" s="38"/>
      <c r="D45" s="38"/>
      <c r="E45" s="38"/>
      <c r="F45" s="38"/>
      <c r="G45" s="38"/>
      <c r="H45" s="38"/>
      <c r="I45" s="115"/>
      <c r="J45" s="115"/>
      <c r="K45" s="38"/>
      <c r="L45" s="41"/>
    </row>
    <row r="46" spans="2:12" s="1" customFormat="1" ht="14.45" customHeight="1">
      <c r="B46" s="37"/>
      <c r="C46" s="33" t="s">
        <v>19</v>
      </c>
      <c r="D46" s="38"/>
      <c r="E46" s="38"/>
      <c r="F46" s="38"/>
      <c r="G46" s="38"/>
      <c r="H46" s="38"/>
      <c r="I46" s="115"/>
      <c r="J46" s="115"/>
      <c r="K46" s="38"/>
      <c r="L46" s="41"/>
    </row>
    <row r="47" spans="2:12" s="1" customFormat="1" ht="16.5" customHeight="1">
      <c r="B47" s="37"/>
      <c r="C47" s="38"/>
      <c r="D47" s="38"/>
      <c r="E47" s="345" t="str">
        <f>E7</f>
        <v>Oprava ZV t.ú. Hranice n.M. - Hranice n.M. město</v>
      </c>
      <c r="F47" s="346"/>
      <c r="G47" s="346"/>
      <c r="H47" s="346"/>
      <c r="I47" s="115"/>
      <c r="J47" s="115"/>
      <c r="K47" s="38"/>
      <c r="L47" s="41"/>
    </row>
    <row r="48" spans="2:12" s="1" customFormat="1" ht="14.45" customHeight="1">
      <c r="B48" s="37"/>
      <c r="C48" s="33" t="s">
        <v>102</v>
      </c>
      <c r="D48" s="38"/>
      <c r="E48" s="38"/>
      <c r="F48" s="38"/>
      <c r="G48" s="38"/>
      <c r="H48" s="38"/>
      <c r="I48" s="115"/>
      <c r="J48" s="115"/>
      <c r="K48" s="38"/>
      <c r="L48" s="41"/>
    </row>
    <row r="49" spans="2:47" s="1" customFormat="1" ht="17.25" customHeight="1">
      <c r="B49" s="37"/>
      <c r="C49" s="38"/>
      <c r="D49" s="38"/>
      <c r="E49" s="347" t="str">
        <f>E9</f>
        <v>SO 01 - Oprava ZV t.ú. Hranice n.M. - Hranice n.M. město</v>
      </c>
      <c r="F49" s="348"/>
      <c r="G49" s="348"/>
      <c r="H49" s="348"/>
      <c r="I49" s="115"/>
      <c r="J49" s="115"/>
      <c r="K49" s="38"/>
      <c r="L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15"/>
      <c r="J50" s="115"/>
      <c r="K50" s="38"/>
      <c r="L50" s="41"/>
    </row>
    <row r="51" spans="2:47" s="1" customFormat="1" ht="18" customHeight="1">
      <c r="B51" s="37"/>
      <c r="C51" s="33" t="s">
        <v>27</v>
      </c>
      <c r="D51" s="38"/>
      <c r="E51" s="38"/>
      <c r="F51" s="31" t="str">
        <f>F12</f>
        <v>Hranice na Moravě - Hranice n.M. město</v>
      </c>
      <c r="G51" s="38"/>
      <c r="H51" s="38"/>
      <c r="I51" s="116" t="s">
        <v>29</v>
      </c>
      <c r="J51" s="118">
        <f>IF(J12="","",J12)</f>
        <v>0</v>
      </c>
      <c r="K51" s="38"/>
      <c r="L51" s="41"/>
    </row>
    <row r="52" spans="2:47" s="1" customFormat="1" ht="6.95" customHeight="1">
      <c r="B52" s="37"/>
      <c r="C52" s="38"/>
      <c r="D52" s="38"/>
      <c r="E52" s="38"/>
      <c r="F52" s="38"/>
      <c r="G52" s="38"/>
      <c r="H52" s="38"/>
      <c r="I52" s="115"/>
      <c r="J52" s="115"/>
      <c r="K52" s="38"/>
      <c r="L52" s="41"/>
    </row>
    <row r="53" spans="2:47" s="1" customFormat="1" ht="15">
      <c r="B53" s="37"/>
      <c r="C53" s="33" t="s">
        <v>32</v>
      </c>
      <c r="D53" s="38"/>
      <c r="E53" s="38"/>
      <c r="F53" s="31" t="str">
        <f>E15</f>
        <v>SŽDC s.o., Oblastní ředitelství Olomouc</v>
      </c>
      <c r="G53" s="38"/>
      <c r="H53" s="38"/>
      <c r="I53" s="116" t="s">
        <v>40</v>
      </c>
      <c r="J53" s="349" t="str">
        <f>E21</f>
        <v>Vladimír Kamarád</v>
      </c>
      <c r="K53" s="38"/>
      <c r="L53" s="41"/>
    </row>
    <row r="54" spans="2:47" s="1" customFormat="1" ht="14.45" customHeight="1">
      <c r="B54" s="37"/>
      <c r="C54" s="33" t="s">
        <v>38</v>
      </c>
      <c r="D54" s="38"/>
      <c r="E54" s="38"/>
      <c r="F54" s="31" t="str">
        <f>IF(E18="","",E18)</f>
        <v/>
      </c>
      <c r="G54" s="38"/>
      <c r="H54" s="38"/>
      <c r="I54" s="115"/>
      <c r="J54" s="350"/>
      <c r="K54" s="38"/>
      <c r="L54" s="41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5"/>
      <c r="J55" s="115"/>
      <c r="K55" s="38"/>
      <c r="L55" s="41"/>
    </row>
    <row r="56" spans="2:47" s="1" customFormat="1" ht="29.25" customHeight="1">
      <c r="B56" s="37"/>
      <c r="C56" s="143" t="s">
        <v>107</v>
      </c>
      <c r="D56" s="131"/>
      <c r="E56" s="131"/>
      <c r="F56" s="131"/>
      <c r="G56" s="131"/>
      <c r="H56" s="131"/>
      <c r="I56" s="144" t="s">
        <v>108</v>
      </c>
      <c r="J56" s="144" t="s">
        <v>109</v>
      </c>
      <c r="K56" s="145" t="s">
        <v>110</v>
      </c>
      <c r="L56" s="146"/>
    </row>
    <row r="57" spans="2:47" s="1" customFormat="1" ht="10.35" customHeight="1">
      <c r="B57" s="37"/>
      <c r="C57" s="38"/>
      <c r="D57" s="38"/>
      <c r="E57" s="38"/>
      <c r="F57" s="38"/>
      <c r="G57" s="38"/>
      <c r="H57" s="38"/>
      <c r="I57" s="115"/>
      <c r="J57" s="115"/>
      <c r="K57" s="38"/>
      <c r="L57" s="41"/>
    </row>
    <row r="58" spans="2:47" s="1" customFormat="1" ht="29.25" customHeight="1">
      <c r="B58" s="37"/>
      <c r="C58" s="147" t="s">
        <v>111</v>
      </c>
      <c r="D58" s="38"/>
      <c r="E58" s="38"/>
      <c r="F58" s="38"/>
      <c r="G58" s="38"/>
      <c r="H58" s="38"/>
      <c r="I58" s="148">
        <f>Q82</f>
        <v>0</v>
      </c>
      <c r="J58" s="148">
        <f>R82</f>
        <v>0</v>
      </c>
      <c r="K58" s="127">
        <f>K82</f>
        <v>0</v>
      </c>
      <c r="L58" s="41"/>
      <c r="AU58" s="20" t="s">
        <v>112</v>
      </c>
    </row>
    <row r="59" spans="2:47" s="7" customFormat="1" ht="24.95" customHeight="1">
      <c r="B59" s="149"/>
      <c r="C59" s="150"/>
      <c r="D59" s="151" t="s">
        <v>113</v>
      </c>
      <c r="E59" s="152"/>
      <c r="F59" s="152"/>
      <c r="G59" s="152"/>
      <c r="H59" s="152"/>
      <c r="I59" s="153">
        <f>Q83</f>
        <v>0</v>
      </c>
      <c r="J59" s="153">
        <f>R83</f>
        <v>0</v>
      </c>
      <c r="K59" s="154">
        <f>K83</f>
        <v>0</v>
      </c>
      <c r="L59" s="155"/>
    </row>
    <row r="60" spans="2:47" s="8" customFormat="1" ht="19.899999999999999" customHeight="1">
      <c r="B60" s="156"/>
      <c r="C60" s="157"/>
      <c r="D60" s="158" t="s">
        <v>114</v>
      </c>
      <c r="E60" s="159"/>
      <c r="F60" s="159"/>
      <c r="G60" s="159"/>
      <c r="H60" s="159"/>
      <c r="I60" s="160">
        <f>Q96</f>
        <v>0</v>
      </c>
      <c r="J60" s="160">
        <f>R96</f>
        <v>0</v>
      </c>
      <c r="K60" s="161">
        <f>K96</f>
        <v>0</v>
      </c>
      <c r="L60" s="162"/>
    </row>
    <row r="61" spans="2:47" s="8" customFormat="1" ht="19.899999999999999" customHeight="1">
      <c r="B61" s="156"/>
      <c r="C61" s="157"/>
      <c r="D61" s="158" t="s">
        <v>115</v>
      </c>
      <c r="E61" s="159"/>
      <c r="F61" s="159"/>
      <c r="G61" s="159"/>
      <c r="H61" s="159"/>
      <c r="I61" s="160">
        <f>Q114</f>
        <v>0</v>
      </c>
      <c r="J61" s="160">
        <f>R114</f>
        <v>0</v>
      </c>
      <c r="K61" s="161">
        <f>K114</f>
        <v>0</v>
      </c>
      <c r="L61" s="162"/>
    </row>
    <row r="62" spans="2:47" s="7" customFormat="1" ht="24.95" customHeight="1">
      <c r="B62" s="149"/>
      <c r="C62" s="150"/>
      <c r="D62" s="151" t="s">
        <v>116</v>
      </c>
      <c r="E62" s="152"/>
      <c r="F62" s="152"/>
      <c r="G62" s="152"/>
      <c r="H62" s="152"/>
      <c r="I62" s="153">
        <f>Q118</f>
        <v>0</v>
      </c>
      <c r="J62" s="153">
        <f>R118</f>
        <v>0</v>
      </c>
      <c r="K62" s="154">
        <f>K118</f>
        <v>0</v>
      </c>
      <c r="L62" s="155"/>
    </row>
    <row r="63" spans="2:47" s="1" customFormat="1" ht="21.75" customHeight="1">
      <c r="B63" s="37"/>
      <c r="C63" s="38"/>
      <c r="D63" s="38"/>
      <c r="E63" s="38"/>
      <c r="F63" s="38"/>
      <c r="G63" s="38"/>
      <c r="H63" s="38"/>
      <c r="I63" s="115"/>
      <c r="J63" s="115"/>
      <c r="K63" s="38"/>
      <c r="L63" s="4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138"/>
      <c r="J64" s="138"/>
      <c r="K64" s="53"/>
      <c r="L64" s="54"/>
    </row>
    <row r="68" spans="2:13" s="1" customFormat="1" ht="6.95" customHeight="1">
      <c r="B68" s="55"/>
      <c r="C68" s="56"/>
      <c r="D68" s="56"/>
      <c r="E68" s="56"/>
      <c r="F68" s="56"/>
      <c r="G68" s="56"/>
      <c r="H68" s="56"/>
      <c r="I68" s="141"/>
      <c r="J68" s="141"/>
      <c r="K68" s="56"/>
      <c r="L68" s="56"/>
      <c r="M68" s="57"/>
    </row>
    <row r="69" spans="2:13" s="1" customFormat="1" ht="36.950000000000003" customHeight="1">
      <c r="B69" s="37"/>
      <c r="C69" s="58" t="s">
        <v>117</v>
      </c>
      <c r="D69" s="59"/>
      <c r="E69" s="59"/>
      <c r="F69" s="59"/>
      <c r="G69" s="59"/>
      <c r="H69" s="59"/>
      <c r="I69" s="163"/>
      <c r="J69" s="163"/>
      <c r="K69" s="59"/>
      <c r="L69" s="59"/>
      <c r="M69" s="57"/>
    </row>
    <row r="70" spans="2:13" s="1" customFormat="1" ht="6.95" customHeight="1">
      <c r="B70" s="37"/>
      <c r="C70" s="59"/>
      <c r="D70" s="59"/>
      <c r="E70" s="59"/>
      <c r="F70" s="59"/>
      <c r="G70" s="59"/>
      <c r="H70" s="59"/>
      <c r="I70" s="163"/>
      <c r="J70" s="163"/>
      <c r="K70" s="59"/>
      <c r="L70" s="59"/>
      <c r="M70" s="57"/>
    </row>
    <row r="71" spans="2:13" s="1" customFormat="1" ht="14.45" customHeight="1">
      <c r="B71" s="37"/>
      <c r="C71" s="61" t="s">
        <v>19</v>
      </c>
      <c r="D71" s="59"/>
      <c r="E71" s="59"/>
      <c r="F71" s="59"/>
      <c r="G71" s="59"/>
      <c r="H71" s="59"/>
      <c r="I71" s="163"/>
      <c r="J71" s="163"/>
      <c r="K71" s="59"/>
      <c r="L71" s="59"/>
      <c r="M71" s="57"/>
    </row>
    <row r="72" spans="2:13" s="1" customFormat="1" ht="16.5" customHeight="1">
      <c r="B72" s="37"/>
      <c r="C72" s="59"/>
      <c r="D72" s="59"/>
      <c r="E72" s="351" t="str">
        <f>E7</f>
        <v>Oprava ZV t.ú. Hranice n.M. - Hranice n.M. město</v>
      </c>
      <c r="F72" s="352"/>
      <c r="G72" s="352"/>
      <c r="H72" s="352"/>
      <c r="I72" s="163"/>
      <c r="J72" s="163"/>
      <c r="K72" s="59"/>
      <c r="L72" s="59"/>
      <c r="M72" s="57"/>
    </row>
    <row r="73" spans="2:13" s="1" customFormat="1" ht="14.45" customHeight="1">
      <c r="B73" s="37"/>
      <c r="C73" s="61" t="s">
        <v>102</v>
      </c>
      <c r="D73" s="59"/>
      <c r="E73" s="59"/>
      <c r="F73" s="59"/>
      <c r="G73" s="59"/>
      <c r="H73" s="59"/>
      <c r="I73" s="163"/>
      <c r="J73" s="163"/>
      <c r="K73" s="59"/>
      <c r="L73" s="59"/>
      <c r="M73" s="57"/>
    </row>
    <row r="74" spans="2:13" s="1" customFormat="1" ht="17.25" customHeight="1">
      <c r="B74" s="37"/>
      <c r="C74" s="59"/>
      <c r="D74" s="59"/>
      <c r="E74" s="341" t="str">
        <f>E9</f>
        <v>SO 01 - Oprava ZV t.ú. Hranice n.M. - Hranice n.M. město</v>
      </c>
      <c r="F74" s="353"/>
      <c r="G74" s="353"/>
      <c r="H74" s="353"/>
      <c r="I74" s="163"/>
      <c r="J74" s="163"/>
      <c r="K74" s="59"/>
      <c r="L74" s="59"/>
      <c r="M74" s="57"/>
    </row>
    <row r="75" spans="2:13" s="1" customFormat="1" ht="6.95" customHeight="1">
      <c r="B75" s="37"/>
      <c r="C75" s="59"/>
      <c r="D75" s="59"/>
      <c r="E75" s="59"/>
      <c r="F75" s="59"/>
      <c r="G75" s="59"/>
      <c r="H75" s="59"/>
      <c r="I75" s="163"/>
      <c r="J75" s="163"/>
      <c r="K75" s="59"/>
      <c r="L75" s="59"/>
      <c r="M75" s="57"/>
    </row>
    <row r="76" spans="2:13" s="1" customFormat="1" ht="18" customHeight="1">
      <c r="B76" s="37"/>
      <c r="C76" s="61" t="s">
        <v>27</v>
      </c>
      <c r="D76" s="59"/>
      <c r="E76" s="59"/>
      <c r="F76" s="164" t="str">
        <f>F12</f>
        <v>Hranice na Moravě - Hranice n.M. město</v>
      </c>
      <c r="G76" s="59"/>
      <c r="H76" s="59"/>
      <c r="I76" s="165" t="s">
        <v>29</v>
      </c>
      <c r="J76" s="166">
        <f>IF(J12="","",J12)</f>
        <v>0</v>
      </c>
      <c r="K76" s="59"/>
      <c r="L76" s="59"/>
      <c r="M76" s="57"/>
    </row>
    <row r="77" spans="2:13" s="1" customFormat="1" ht="6.95" customHeight="1">
      <c r="B77" s="37"/>
      <c r="C77" s="59"/>
      <c r="D77" s="59"/>
      <c r="E77" s="59"/>
      <c r="F77" s="59"/>
      <c r="G77" s="59"/>
      <c r="H77" s="59"/>
      <c r="I77" s="163"/>
      <c r="J77" s="163"/>
      <c r="K77" s="59"/>
      <c r="L77" s="59"/>
      <c r="M77" s="57"/>
    </row>
    <row r="78" spans="2:13" s="1" customFormat="1" ht="15">
      <c r="B78" s="37"/>
      <c r="C78" s="61" t="s">
        <v>32</v>
      </c>
      <c r="D78" s="59"/>
      <c r="E78" s="59"/>
      <c r="F78" s="164" t="str">
        <f>E15</f>
        <v>SŽDC s.o., Oblastní ředitelství Olomouc</v>
      </c>
      <c r="G78" s="59"/>
      <c r="H78" s="59"/>
      <c r="I78" s="165" t="s">
        <v>40</v>
      </c>
      <c r="J78" s="167" t="str">
        <f>E21</f>
        <v>Vladimír Kamarád</v>
      </c>
      <c r="K78" s="59"/>
      <c r="L78" s="59"/>
      <c r="M78" s="57"/>
    </row>
    <row r="79" spans="2:13" s="1" customFormat="1" ht="14.45" customHeight="1">
      <c r="B79" s="37"/>
      <c r="C79" s="61" t="s">
        <v>38</v>
      </c>
      <c r="D79" s="59"/>
      <c r="E79" s="59"/>
      <c r="F79" s="164" t="str">
        <f>IF(E18="","",E18)</f>
        <v/>
      </c>
      <c r="G79" s="59"/>
      <c r="H79" s="59"/>
      <c r="I79" s="163"/>
      <c r="J79" s="163"/>
      <c r="K79" s="59"/>
      <c r="L79" s="59"/>
      <c r="M79" s="57"/>
    </row>
    <row r="80" spans="2:13" s="1" customFormat="1" ht="10.35" customHeight="1">
      <c r="B80" s="37"/>
      <c r="C80" s="59"/>
      <c r="D80" s="59"/>
      <c r="E80" s="59"/>
      <c r="F80" s="59"/>
      <c r="G80" s="59"/>
      <c r="H80" s="59"/>
      <c r="I80" s="163"/>
      <c r="J80" s="163"/>
      <c r="K80" s="59"/>
      <c r="L80" s="59"/>
      <c r="M80" s="57"/>
    </row>
    <row r="81" spans="2:65" s="9" customFormat="1" ht="29.25" customHeight="1">
      <c r="B81" s="168"/>
      <c r="C81" s="169" t="s">
        <v>118</v>
      </c>
      <c r="D81" s="170" t="s">
        <v>65</v>
      </c>
      <c r="E81" s="170" t="s">
        <v>61</v>
      </c>
      <c r="F81" s="170" t="s">
        <v>119</v>
      </c>
      <c r="G81" s="170" t="s">
        <v>120</v>
      </c>
      <c r="H81" s="170" t="s">
        <v>121</v>
      </c>
      <c r="I81" s="171" t="s">
        <v>122</v>
      </c>
      <c r="J81" s="171" t="s">
        <v>123</v>
      </c>
      <c r="K81" s="170" t="s">
        <v>110</v>
      </c>
      <c r="L81" s="172" t="s">
        <v>124</v>
      </c>
      <c r="M81" s="173"/>
      <c r="N81" s="76" t="s">
        <v>125</v>
      </c>
      <c r="O81" s="77" t="s">
        <v>50</v>
      </c>
      <c r="P81" s="77" t="s">
        <v>126</v>
      </c>
      <c r="Q81" s="77" t="s">
        <v>127</v>
      </c>
      <c r="R81" s="77" t="s">
        <v>128</v>
      </c>
      <c r="S81" s="77" t="s">
        <v>129</v>
      </c>
      <c r="T81" s="77" t="s">
        <v>130</v>
      </c>
      <c r="U81" s="77" t="s">
        <v>131</v>
      </c>
      <c r="V81" s="77" t="s">
        <v>132</v>
      </c>
      <c r="W81" s="77" t="s">
        <v>133</v>
      </c>
      <c r="X81" s="78" t="s">
        <v>134</v>
      </c>
    </row>
    <row r="82" spans="2:65" s="1" customFormat="1" ht="29.25" customHeight="1">
      <c r="B82" s="37"/>
      <c r="C82" s="82" t="s">
        <v>111</v>
      </c>
      <c r="D82" s="59"/>
      <c r="E82" s="59"/>
      <c r="F82" s="59"/>
      <c r="G82" s="59"/>
      <c r="H82" s="59"/>
      <c r="I82" s="163"/>
      <c r="J82" s="163"/>
      <c r="K82" s="174">
        <f>BK82</f>
        <v>0</v>
      </c>
      <c r="L82" s="59"/>
      <c r="M82" s="57"/>
      <c r="N82" s="79"/>
      <c r="O82" s="80"/>
      <c r="P82" s="80"/>
      <c r="Q82" s="175">
        <f>Q83+Q118</f>
        <v>0</v>
      </c>
      <c r="R82" s="175">
        <f>R83+R118</f>
        <v>0</v>
      </c>
      <c r="S82" s="80"/>
      <c r="T82" s="176">
        <f>T83+T118</f>
        <v>0</v>
      </c>
      <c r="U82" s="80"/>
      <c r="V82" s="176">
        <f>V83+V118</f>
        <v>0</v>
      </c>
      <c r="W82" s="80"/>
      <c r="X82" s="177">
        <f>X83+X118</f>
        <v>0</v>
      </c>
      <c r="AT82" s="20" t="s">
        <v>81</v>
      </c>
      <c r="AU82" s="20" t="s">
        <v>112</v>
      </c>
      <c r="BK82" s="178">
        <f>BK83+BK118</f>
        <v>0</v>
      </c>
    </row>
    <row r="83" spans="2:65" s="10" customFormat="1" ht="37.35" customHeight="1">
      <c r="B83" s="179"/>
      <c r="C83" s="180"/>
      <c r="D83" s="181" t="s">
        <v>81</v>
      </c>
      <c r="E83" s="182" t="s">
        <v>135</v>
      </c>
      <c r="F83" s="182" t="s">
        <v>136</v>
      </c>
      <c r="G83" s="180"/>
      <c r="H83" s="180"/>
      <c r="I83" s="183"/>
      <c r="J83" s="183"/>
      <c r="K83" s="184">
        <f>BK83</f>
        <v>0</v>
      </c>
      <c r="L83" s="180"/>
      <c r="M83" s="185"/>
      <c r="N83" s="186"/>
      <c r="O83" s="187"/>
      <c r="P83" s="187"/>
      <c r="Q83" s="188">
        <f>Q84+SUM(Q85:Q96)+Q114</f>
        <v>0</v>
      </c>
      <c r="R83" s="188">
        <f>R84+SUM(R85:R96)+R114</f>
        <v>0</v>
      </c>
      <c r="S83" s="187"/>
      <c r="T83" s="189">
        <f>T84+SUM(T85:T96)+T114</f>
        <v>0</v>
      </c>
      <c r="U83" s="187"/>
      <c r="V83" s="189">
        <f>V84+SUM(V85:V96)+V114</f>
        <v>0</v>
      </c>
      <c r="W83" s="187"/>
      <c r="X83" s="190">
        <f>X84+SUM(X85:X96)+X114</f>
        <v>0</v>
      </c>
      <c r="AR83" s="191" t="s">
        <v>137</v>
      </c>
      <c r="AT83" s="192" t="s">
        <v>81</v>
      </c>
      <c r="AU83" s="192" t="s">
        <v>82</v>
      </c>
      <c r="AY83" s="191" t="s">
        <v>138</v>
      </c>
      <c r="BK83" s="193">
        <f>BK84+SUM(BK85:BK96)+BK114</f>
        <v>0</v>
      </c>
    </row>
    <row r="84" spans="2:65" s="1" customFormat="1" ht="25.5" customHeight="1">
      <c r="B84" s="37"/>
      <c r="C84" s="194" t="s">
        <v>26</v>
      </c>
      <c r="D84" s="194" t="s">
        <v>139</v>
      </c>
      <c r="E84" s="195" t="s">
        <v>140</v>
      </c>
      <c r="F84" s="196" t="s">
        <v>141</v>
      </c>
      <c r="G84" s="197" t="s">
        <v>142</v>
      </c>
      <c r="H84" s="198">
        <v>165</v>
      </c>
      <c r="I84" s="199"/>
      <c r="J84" s="199"/>
      <c r="K84" s="200">
        <f t="shared" ref="K84:K90" si="0">ROUND(P84*H84,2)</f>
        <v>0</v>
      </c>
      <c r="L84" s="196" t="s">
        <v>143</v>
      </c>
      <c r="M84" s="57"/>
      <c r="N84" s="201" t="s">
        <v>25</v>
      </c>
      <c r="O84" s="202" t="s">
        <v>51</v>
      </c>
      <c r="P84" s="129">
        <f t="shared" ref="P84:P90" si="1">I84+J84</f>
        <v>0</v>
      </c>
      <c r="Q84" s="129">
        <f t="shared" ref="Q84:Q90" si="2">ROUND(I84*H84,2)</f>
        <v>0</v>
      </c>
      <c r="R84" s="129">
        <f t="shared" ref="R84:R90" si="3">ROUND(J84*H84,2)</f>
        <v>0</v>
      </c>
      <c r="S84" s="38"/>
      <c r="T84" s="203">
        <f t="shared" ref="T84:T90" si="4">S84*H84</f>
        <v>0</v>
      </c>
      <c r="U84" s="203">
        <v>0</v>
      </c>
      <c r="V84" s="203">
        <f t="shared" ref="V84:V90" si="5">U84*H84</f>
        <v>0</v>
      </c>
      <c r="W84" s="203">
        <v>0</v>
      </c>
      <c r="X84" s="204">
        <f t="shared" ref="X84:X90" si="6">W84*H84</f>
        <v>0</v>
      </c>
      <c r="AR84" s="20" t="s">
        <v>144</v>
      </c>
      <c r="AT84" s="20" t="s">
        <v>139</v>
      </c>
      <c r="AU84" s="20" t="s">
        <v>26</v>
      </c>
      <c r="AY84" s="20" t="s">
        <v>138</v>
      </c>
      <c r="BE84" s="205">
        <f t="shared" ref="BE84:BE90" si="7">IF(O84="základní",K84,0)</f>
        <v>0</v>
      </c>
      <c r="BF84" s="205">
        <f t="shared" ref="BF84:BF90" si="8">IF(O84="snížená",K84,0)</f>
        <v>0</v>
      </c>
      <c r="BG84" s="205">
        <f t="shared" ref="BG84:BG90" si="9">IF(O84="zákl. přenesená",K84,0)</f>
        <v>0</v>
      </c>
      <c r="BH84" s="205">
        <f t="shared" ref="BH84:BH90" si="10">IF(O84="sníž. přenesená",K84,0)</f>
        <v>0</v>
      </c>
      <c r="BI84" s="205">
        <f t="shared" ref="BI84:BI90" si="11">IF(O84="nulová",K84,0)</f>
        <v>0</v>
      </c>
      <c r="BJ84" s="20" t="s">
        <v>26</v>
      </c>
      <c r="BK84" s="205">
        <f t="shared" ref="BK84:BK90" si="12">ROUND(P84*H84,2)</f>
        <v>0</v>
      </c>
      <c r="BL84" s="20" t="s">
        <v>144</v>
      </c>
      <c r="BM84" s="20" t="s">
        <v>145</v>
      </c>
    </row>
    <row r="85" spans="2:65" s="1" customFormat="1" ht="38.25" customHeight="1">
      <c r="B85" s="37"/>
      <c r="C85" s="194" t="s">
        <v>90</v>
      </c>
      <c r="D85" s="194" t="s">
        <v>139</v>
      </c>
      <c r="E85" s="195" t="s">
        <v>146</v>
      </c>
      <c r="F85" s="196" t="s">
        <v>147</v>
      </c>
      <c r="G85" s="197" t="s">
        <v>142</v>
      </c>
      <c r="H85" s="198">
        <v>50</v>
      </c>
      <c r="I85" s="199"/>
      <c r="J85" s="199"/>
      <c r="K85" s="200">
        <f t="shared" si="0"/>
        <v>0</v>
      </c>
      <c r="L85" s="196" t="s">
        <v>143</v>
      </c>
      <c r="M85" s="57"/>
      <c r="N85" s="201" t="s">
        <v>25</v>
      </c>
      <c r="O85" s="202" t="s">
        <v>51</v>
      </c>
      <c r="P85" s="129">
        <f t="shared" si="1"/>
        <v>0</v>
      </c>
      <c r="Q85" s="129">
        <f t="shared" si="2"/>
        <v>0</v>
      </c>
      <c r="R85" s="129">
        <f t="shared" si="3"/>
        <v>0</v>
      </c>
      <c r="S85" s="38"/>
      <c r="T85" s="203">
        <f t="shared" si="4"/>
        <v>0</v>
      </c>
      <c r="U85" s="203">
        <v>0</v>
      </c>
      <c r="V85" s="203">
        <f t="shared" si="5"/>
        <v>0</v>
      </c>
      <c r="W85" s="203">
        <v>0</v>
      </c>
      <c r="X85" s="204">
        <f t="shared" si="6"/>
        <v>0</v>
      </c>
      <c r="AR85" s="20" t="s">
        <v>144</v>
      </c>
      <c r="AT85" s="20" t="s">
        <v>139</v>
      </c>
      <c r="AU85" s="20" t="s">
        <v>26</v>
      </c>
      <c r="AY85" s="20" t="s">
        <v>138</v>
      </c>
      <c r="BE85" s="205">
        <f t="shared" si="7"/>
        <v>0</v>
      </c>
      <c r="BF85" s="205">
        <f t="shared" si="8"/>
        <v>0</v>
      </c>
      <c r="BG85" s="205">
        <f t="shared" si="9"/>
        <v>0</v>
      </c>
      <c r="BH85" s="205">
        <f t="shared" si="10"/>
        <v>0</v>
      </c>
      <c r="BI85" s="205">
        <f t="shared" si="11"/>
        <v>0</v>
      </c>
      <c r="BJ85" s="20" t="s">
        <v>26</v>
      </c>
      <c r="BK85" s="205">
        <f t="shared" si="12"/>
        <v>0</v>
      </c>
      <c r="BL85" s="20" t="s">
        <v>144</v>
      </c>
      <c r="BM85" s="20" t="s">
        <v>148</v>
      </c>
    </row>
    <row r="86" spans="2:65" s="1" customFormat="1" ht="38.25" customHeight="1">
      <c r="B86" s="37"/>
      <c r="C86" s="194" t="s">
        <v>149</v>
      </c>
      <c r="D86" s="194" t="s">
        <v>139</v>
      </c>
      <c r="E86" s="195" t="s">
        <v>150</v>
      </c>
      <c r="F86" s="196" t="s">
        <v>151</v>
      </c>
      <c r="G86" s="197" t="s">
        <v>142</v>
      </c>
      <c r="H86" s="198">
        <v>4</v>
      </c>
      <c r="I86" s="199"/>
      <c r="J86" s="199"/>
      <c r="K86" s="200">
        <f t="shared" si="0"/>
        <v>0</v>
      </c>
      <c r="L86" s="196" t="s">
        <v>143</v>
      </c>
      <c r="M86" s="57"/>
      <c r="N86" s="201" t="s">
        <v>25</v>
      </c>
      <c r="O86" s="202" t="s">
        <v>51</v>
      </c>
      <c r="P86" s="129">
        <f t="shared" si="1"/>
        <v>0</v>
      </c>
      <c r="Q86" s="129">
        <f t="shared" si="2"/>
        <v>0</v>
      </c>
      <c r="R86" s="129">
        <f t="shared" si="3"/>
        <v>0</v>
      </c>
      <c r="S86" s="38"/>
      <c r="T86" s="203">
        <f t="shared" si="4"/>
        <v>0</v>
      </c>
      <c r="U86" s="203">
        <v>0</v>
      </c>
      <c r="V86" s="203">
        <f t="shared" si="5"/>
        <v>0</v>
      </c>
      <c r="W86" s="203">
        <v>0</v>
      </c>
      <c r="X86" s="204">
        <f t="shared" si="6"/>
        <v>0</v>
      </c>
      <c r="AR86" s="20" t="s">
        <v>144</v>
      </c>
      <c r="AT86" s="20" t="s">
        <v>139</v>
      </c>
      <c r="AU86" s="20" t="s">
        <v>26</v>
      </c>
      <c r="AY86" s="20" t="s">
        <v>138</v>
      </c>
      <c r="BE86" s="205">
        <f t="shared" si="7"/>
        <v>0</v>
      </c>
      <c r="BF86" s="205">
        <f t="shared" si="8"/>
        <v>0</v>
      </c>
      <c r="BG86" s="205">
        <f t="shared" si="9"/>
        <v>0</v>
      </c>
      <c r="BH86" s="205">
        <f t="shared" si="10"/>
        <v>0</v>
      </c>
      <c r="BI86" s="205">
        <f t="shared" si="11"/>
        <v>0</v>
      </c>
      <c r="BJ86" s="20" t="s">
        <v>26</v>
      </c>
      <c r="BK86" s="205">
        <f t="shared" si="12"/>
        <v>0</v>
      </c>
      <c r="BL86" s="20" t="s">
        <v>144</v>
      </c>
      <c r="BM86" s="20" t="s">
        <v>152</v>
      </c>
    </row>
    <row r="87" spans="2:65" s="1" customFormat="1" ht="25.5" customHeight="1">
      <c r="B87" s="37"/>
      <c r="C87" s="194" t="s">
        <v>137</v>
      </c>
      <c r="D87" s="194" t="s">
        <v>139</v>
      </c>
      <c r="E87" s="195" t="s">
        <v>153</v>
      </c>
      <c r="F87" s="196" t="s">
        <v>154</v>
      </c>
      <c r="G87" s="197" t="s">
        <v>155</v>
      </c>
      <c r="H87" s="198">
        <v>8008</v>
      </c>
      <c r="I87" s="199"/>
      <c r="J87" s="199"/>
      <c r="K87" s="200">
        <f t="shared" si="0"/>
        <v>0</v>
      </c>
      <c r="L87" s="196" t="s">
        <v>143</v>
      </c>
      <c r="M87" s="57"/>
      <c r="N87" s="201" t="s">
        <v>25</v>
      </c>
      <c r="O87" s="202" t="s">
        <v>51</v>
      </c>
      <c r="P87" s="129">
        <f t="shared" si="1"/>
        <v>0</v>
      </c>
      <c r="Q87" s="129">
        <f t="shared" si="2"/>
        <v>0</v>
      </c>
      <c r="R87" s="129">
        <f t="shared" si="3"/>
        <v>0</v>
      </c>
      <c r="S87" s="38"/>
      <c r="T87" s="203">
        <f t="shared" si="4"/>
        <v>0</v>
      </c>
      <c r="U87" s="203">
        <v>0</v>
      </c>
      <c r="V87" s="203">
        <f t="shared" si="5"/>
        <v>0</v>
      </c>
      <c r="W87" s="203">
        <v>0</v>
      </c>
      <c r="X87" s="204">
        <f t="shared" si="6"/>
        <v>0</v>
      </c>
      <c r="AR87" s="20" t="s">
        <v>144</v>
      </c>
      <c r="AT87" s="20" t="s">
        <v>139</v>
      </c>
      <c r="AU87" s="20" t="s">
        <v>26</v>
      </c>
      <c r="AY87" s="20" t="s">
        <v>138</v>
      </c>
      <c r="BE87" s="205">
        <f t="shared" si="7"/>
        <v>0</v>
      </c>
      <c r="BF87" s="205">
        <f t="shared" si="8"/>
        <v>0</v>
      </c>
      <c r="BG87" s="205">
        <f t="shared" si="9"/>
        <v>0</v>
      </c>
      <c r="BH87" s="205">
        <f t="shared" si="10"/>
        <v>0</v>
      </c>
      <c r="BI87" s="205">
        <f t="shared" si="11"/>
        <v>0</v>
      </c>
      <c r="BJ87" s="20" t="s">
        <v>26</v>
      </c>
      <c r="BK87" s="205">
        <f t="shared" si="12"/>
        <v>0</v>
      </c>
      <c r="BL87" s="20" t="s">
        <v>144</v>
      </c>
      <c r="BM87" s="20" t="s">
        <v>156</v>
      </c>
    </row>
    <row r="88" spans="2:65" s="1" customFormat="1" ht="38.25" customHeight="1">
      <c r="B88" s="37"/>
      <c r="C88" s="194" t="s">
        <v>157</v>
      </c>
      <c r="D88" s="194" t="s">
        <v>139</v>
      </c>
      <c r="E88" s="195" t="s">
        <v>158</v>
      </c>
      <c r="F88" s="196" t="s">
        <v>159</v>
      </c>
      <c r="G88" s="197" t="s">
        <v>160</v>
      </c>
      <c r="H88" s="198">
        <v>120</v>
      </c>
      <c r="I88" s="199"/>
      <c r="J88" s="199"/>
      <c r="K88" s="200">
        <f t="shared" si="0"/>
        <v>0</v>
      </c>
      <c r="L88" s="196" t="s">
        <v>143</v>
      </c>
      <c r="M88" s="57"/>
      <c r="N88" s="201" t="s">
        <v>25</v>
      </c>
      <c r="O88" s="202" t="s">
        <v>51</v>
      </c>
      <c r="P88" s="129">
        <f t="shared" si="1"/>
        <v>0</v>
      </c>
      <c r="Q88" s="129">
        <f t="shared" si="2"/>
        <v>0</v>
      </c>
      <c r="R88" s="129">
        <f t="shared" si="3"/>
        <v>0</v>
      </c>
      <c r="S88" s="38"/>
      <c r="T88" s="203">
        <f t="shared" si="4"/>
        <v>0</v>
      </c>
      <c r="U88" s="203">
        <v>0</v>
      </c>
      <c r="V88" s="203">
        <f t="shared" si="5"/>
        <v>0</v>
      </c>
      <c r="W88" s="203">
        <v>0</v>
      </c>
      <c r="X88" s="204">
        <f t="shared" si="6"/>
        <v>0</v>
      </c>
      <c r="AR88" s="20" t="s">
        <v>144</v>
      </c>
      <c r="AT88" s="20" t="s">
        <v>139</v>
      </c>
      <c r="AU88" s="20" t="s">
        <v>26</v>
      </c>
      <c r="AY88" s="20" t="s">
        <v>138</v>
      </c>
      <c r="BE88" s="205">
        <f t="shared" si="7"/>
        <v>0</v>
      </c>
      <c r="BF88" s="205">
        <f t="shared" si="8"/>
        <v>0</v>
      </c>
      <c r="BG88" s="205">
        <f t="shared" si="9"/>
        <v>0</v>
      </c>
      <c r="BH88" s="205">
        <f t="shared" si="10"/>
        <v>0</v>
      </c>
      <c r="BI88" s="205">
        <f t="shared" si="11"/>
        <v>0</v>
      </c>
      <c r="BJ88" s="20" t="s">
        <v>26</v>
      </c>
      <c r="BK88" s="205">
        <f t="shared" si="12"/>
        <v>0</v>
      </c>
      <c r="BL88" s="20" t="s">
        <v>144</v>
      </c>
      <c r="BM88" s="20" t="s">
        <v>161</v>
      </c>
    </row>
    <row r="89" spans="2:65" s="1" customFormat="1" ht="38.25" customHeight="1">
      <c r="B89" s="37"/>
      <c r="C89" s="194" t="s">
        <v>162</v>
      </c>
      <c r="D89" s="194" t="s">
        <v>139</v>
      </c>
      <c r="E89" s="195" t="s">
        <v>163</v>
      </c>
      <c r="F89" s="196" t="s">
        <v>164</v>
      </c>
      <c r="G89" s="197" t="s">
        <v>165</v>
      </c>
      <c r="H89" s="198">
        <v>40</v>
      </c>
      <c r="I89" s="199"/>
      <c r="J89" s="199"/>
      <c r="K89" s="200">
        <f t="shared" si="0"/>
        <v>0</v>
      </c>
      <c r="L89" s="196" t="s">
        <v>143</v>
      </c>
      <c r="M89" s="57"/>
      <c r="N89" s="201" t="s">
        <v>25</v>
      </c>
      <c r="O89" s="202" t="s">
        <v>51</v>
      </c>
      <c r="P89" s="129">
        <f t="shared" si="1"/>
        <v>0</v>
      </c>
      <c r="Q89" s="129">
        <f t="shared" si="2"/>
        <v>0</v>
      </c>
      <c r="R89" s="129">
        <f t="shared" si="3"/>
        <v>0</v>
      </c>
      <c r="S89" s="38"/>
      <c r="T89" s="203">
        <f t="shared" si="4"/>
        <v>0</v>
      </c>
      <c r="U89" s="203">
        <v>0</v>
      </c>
      <c r="V89" s="203">
        <f t="shared" si="5"/>
        <v>0</v>
      </c>
      <c r="W89" s="203">
        <v>0</v>
      </c>
      <c r="X89" s="204">
        <f t="shared" si="6"/>
        <v>0</v>
      </c>
      <c r="AR89" s="20" t="s">
        <v>144</v>
      </c>
      <c r="AT89" s="20" t="s">
        <v>139</v>
      </c>
      <c r="AU89" s="20" t="s">
        <v>26</v>
      </c>
      <c r="AY89" s="20" t="s">
        <v>138</v>
      </c>
      <c r="BE89" s="205">
        <f t="shared" si="7"/>
        <v>0</v>
      </c>
      <c r="BF89" s="205">
        <f t="shared" si="8"/>
        <v>0</v>
      </c>
      <c r="BG89" s="205">
        <f t="shared" si="9"/>
        <v>0</v>
      </c>
      <c r="BH89" s="205">
        <f t="shared" si="10"/>
        <v>0</v>
      </c>
      <c r="BI89" s="205">
        <f t="shared" si="11"/>
        <v>0</v>
      </c>
      <c r="BJ89" s="20" t="s">
        <v>26</v>
      </c>
      <c r="BK89" s="205">
        <f t="shared" si="12"/>
        <v>0</v>
      </c>
      <c r="BL89" s="20" t="s">
        <v>144</v>
      </c>
      <c r="BM89" s="20" t="s">
        <v>166</v>
      </c>
    </row>
    <row r="90" spans="2:65" s="1" customFormat="1" ht="63.75" customHeight="1">
      <c r="B90" s="37"/>
      <c r="C90" s="194" t="s">
        <v>167</v>
      </c>
      <c r="D90" s="194" t="s">
        <v>139</v>
      </c>
      <c r="E90" s="195" t="s">
        <v>168</v>
      </c>
      <c r="F90" s="196" t="s">
        <v>169</v>
      </c>
      <c r="G90" s="197" t="s">
        <v>170</v>
      </c>
      <c r="H90" s="198">
        <v>8</v>
      </c>
      <c r="I90" s="199"/>
      <c r="J90" s="199"/>
      <c r="K90" s="200">
        <f t="shared" si="0"/>
        <v>0</v>
      </c>
      <c r="L90" s="196" t="s">
        <v>143</v>
      </c>
      <c r="M90" s="57"/>
      <c r="N90" s="201" t="s">
        <v>25</v>
      </c>
      <c r="O90" s="202" t="s">
        <v>51</v>
      </c>
      <c r="P90" s="129">
        <f t="shared" si="1"/>
        <v>0</v>
      </c>
      <c r="Q90" s="129">
        <f t="shared" si="2"/>
        <v>0</v>
      </c>
      <c r="R90" s="129">
        <f t="shared" si="3"/>
        <v>0</v>
      </c>
      <c r="S90" s="38"/>
      <c r="T90" s="203">
        <f t="shared" si="4"/>
        <v>0</v>
      </c>
      <c r="U90" s="203">
        <v>0</v>
      </c>
      <c r="V90" s="203">
        <f t="shared" si="5"/>
        <v>0</v>
      </c>
      <c r="W90" s="203">
        <v>0</v>
      </c>
      <c r="X90" s="204">
        <f t="shared" si="6"/>
        <v>0</v>
      </c>
      <c r="AR90" s="20" t="s">
        <v>144</v>
      </c>
      <c r="AT90" s="20" t="s">
        <v>139</v>
      </c>
      <c r="AU90" s="20" t="s">
        <v>26</v>
      </c>
      <c r="AY90" s="20" t="s">
        <v>138</v>
      </c>
      <c r="BE90" s="205">
        <f t="shared" si="7"/>
        <v>0</v>
      </c>
      <c r="BF90" s="205">
        <f t="shared" si="8"/>
        <v>0</v>
      </c>
      <c r="BG90" s="205">
        <f t="shared" si="9"/>
        <v>0</v>
      </c>
      <c r="BH90" s="205">
        <f t="shared" si="10"/>
        <v>0</v>
      </c>
      <c r="BI90" s="205">
        <f t="shared" si="11"/>
        <v>0</v>
      </c>
      <c r="BJ90" s="20" t="s">
        <v>26</v>
      </c>
      <c r="BK90" s="205">
        <f t="shared" si="12"/>
        <v>0</v>
      </c>
      <c r="BL90" s="20" t="s">
        <v>144</v>
      </c>
      <c r="BM90" s="20" t="s">
        <v>171</v>
      </c>
    </row>
    <row r="91" spans="2:65" s="1" customFormat="1" ht="54">
      <c r="B91" s="37"/>
      <c r="C91" s="59"/>
      <c r="D91" s="206" t="s">
        <v>172</v>
      </c>
      <c r="E91" s="59"/>
      <c r="F91" s="207" t="s">
        <v>173</v>
      </c>
      <c r="G91" s="59"/>
      <c r="H91" s="59"/>
      <c r="I91" s="163"/>
      <c r="J91" s="163"/>
      <c r="K91" s="59"/>
      <c r="L91" s="59"/>
      <c r="M91" s="57"/>
      <c r="N91" s="208"/>
      <c r="O91" s="38"/>
      <c r="P91" s="38"/>
      <c r="Q91" s="38"/>
      <c r="R91" s="38"/>
      <c r="S91" s="38"/>
      <c r="T91" s="38"/>
      <c r="U91" s="38"/>
      <c r="V91" s="38"/>
      <c r="W91" s="38"/>
      <c r="X91" s="73"/>
      <c r="AT91" s="20" t="s">
        <v>172</v>
      </c>
      <c r="AU91" s="20" t="s">
        <v>26</v>
      </c>
    </row>
    <row r="92" spans="2:65" s="1" customFormat="1" ht="27">
      <c r="B92" s="37"/>
      <c r="C92" s="59"/>
      <c r="D92" s="206" t="s">
        <v>174</v>
      </c>
      <c r="E92" s="59"/>
      <c r="F92" s="207" t="s">
        <v>175</v>
      </c>
      <c r="G92" s="59"/>
      <c r="H92" s="59"/>
      <c r="I92" s="163"/>
      <c r="J92" s="163"/>
      <c r="K92" s="59"/>
      <c r="L92" s="59"/>
      <c r="M92" s="57"/>
      <c r="N92" s="208"/>
      <c r="O92" s="38"/>
      <c r="P92" s="38"/>
      <c r="Q92" s="38"/>
      <c r="R92" s="38"/>
      <c r="S92" s="38"/>
      <c r="T92" s="38"/>
      <c r="U92" s="38"/>
      <c r="V92" s="38"/>
      <c r="W92" s="38"/>
      <c r="X92" s="73"/>
      <c r="AT92" s="20" t="s">
        <v>174</v>
      </c>
      <c r="AU92" s="20" t="s">
        <v>26</v>
      </c>
    </row>
    <row r="93" spans="2:65" s="1" customFormat="1" ht="127.5" customHeight="1">
      <c r="B93" s="37"/>
      <c r="C93" s="194" t="s">
        <v>176</v>
      </c>
      <c r="D93" s="194" t="s">
        <v>139</v>
      </c>
      <c r="E93" s="195" t="s">
        <v>177</v>
      </c>
      <c r="F93" s="196" t="s">
        <v>178</v>
      </c>
      <c r="G93" s="197" t="s">
        <v>170</v>
      </c>
      <c r="H93" s="198">
        <v>8</v>
      </c>
      <c r="I93" s="199"/>
      <c r="J93" s="199"/>
      <c r="K93" s="200">
        <f>ROUND(P93*H93,2)</f>
        <v>0</v>
      </c>
      <c r="L93" s="196" t="s">
        <v>143</v>
      </c>
      <c r="M93" s="57"/>
      <c r="N93" s="201" t="s">
        <v>25</v>
      </c>
      <c r="O93" s="202" t="s">
        <v>51</v>
      </c>
      <c r="P93" s="129">
        <f>I93+J93</f>
        <v>0</v>
      </c>
      <c r="Q93" s="129">
        <f>ROUND(I93*H93,2)</f>
        <v>0</v>
      </c>
      <c r="R93" s="129">
        <f>ROUND(J93*H93,2)</f>
        <v>0</v>
      </c>
      <c r="S93" s="38"/>
      <c r="T93" s="203">
        <f>S93*H93</f>
        <v>0</v>
      </c>
      <c r="U93" s="203">
        <v>0</v>
      </c>
      <c r="V93" s="203">
        <f>U93*H93</f>
        <v>0</v>
      </c>
      <c r="W93" s="203">
        <v>0</v>
      </c>
      <c r="X93" s="204">
        <f>W93*H93</f>
        <v>0</v>
      </c>
      <c r="AR93" s="20" t="s">
        <v>144</v>
      </c>
      <c r="AT93" s="20" t="s">
        <v>139</v>
      </c>
      <c r="AU93" s="20" t="s">
        <v>26</v>
      </c>
      <c r="AY93" s="20" t="s">
        <v>138</v>
      </c>
      <c r="BE93" s="205">
        <f>IF(O93="základní",K93,0)</f>
        <v>0</v>
      </c>
      <c r="BF93" s="205">
        <f>IF(O93="snížená",K93,0)</f>
        <v>0</v>
      </c>
      <c r="BG93" s="205">
        <f>IF(O93="zákl. přenesená",K93,0)</f>
        <v>0</v>
      </c>
      <c r="BH93" s="205">
        <f>IF(O93="sníž. přenesená",K93,0)</f>
        <v>0</v>
      </c>
      <c r="BI93" s="205">
        <f>IF(O93="nulová",K93,0)</f>
        <v>0</v>
      </c>
      <c r="BJ93" s="20" t="s">
        <v>26</v>
      </c>
      <c r="BK93" s="205">
        <f>ROUND(P93*H93,2)</f>
        <v>0</v>
      </c>
      <c r="BL93" s="20" t="s">
        <v>144</v>
      </c>
      <c r="BM93" s="20" t="s">
        <v>179</v>
      </c>
    </row>
    <row r="94" spans="2:65" s="1" customFormat="1" ht="108">
      <c r="B94" s="37"/>
      <c r="C94" s="59"/>
      <c r="D94" s="206" t="s">
        <v>172</v>
      </c>
      <c r="E94" s="59"/>
      <c r="F94" s="207" t="s">
        <v>180</v>
      </c>
      <c r="G94" s="59"/>
      <c r="H94" s="59"/>
      <c r="I94" s="163"/>
      <c r="J94" s="163"/>
      <c r="K94" s="59"/>
      <c r="L94" s="59"/>
      <c r="M94" s="57"/>
      <c r="N94" s="208"/>
      <c r="O94" s="38"/>
      <c r="P94" s="38"/>
      <c r="Q94" s="38"/>
      <c r="R94" s="38"/>
      <c r="S94" s="38"/>
      <c r="T94" s="38"/>
      <c r="U94" s="38"/>
      <c r="V94" s="38"/>
      <c r="W94" s="38"/>
      <c r="X94" s="73"/>
      <c r="AT94" s="20" t="s">
        <v>172</v>
      </c>
      <c r="AU94" s="20" t="s">
        <v>26</v>
      </c>
    </row>
    <row r="95" spans="2:65" s="1" customFormat="1" ht="27">
      <c r="B95" s="37"/>
      <c r="C95" s="59"/>
      <c r="D95" s="206" t="s">
        <v>174</v>
      </c>
      <c r="E95" s="59"/>
      <c r="F95" s="207" t="s">
        <v>181</v>
      </c>
      <c r="G95" s="59"/>
      <c r="H95" s="59"/>
      <c r="I95" s="163"/>
      <c r="J95" s="163"/>
      <c r="K95" s="59"/>
      <c r="L95" s="59"/>
      <c r="M95" s="57"/>
      <c r="N95" s="208"/>
      <c r="O95" s="38"/>
      <c r="P95" s="38"/>
      <c r="Q95" s="38"/>
      <c r="R95" s="38"/>
      <c r="S95" s="38"/>
      <c r="T95" s="38"/>
      <c r="U95" s="38"/>
      <c r="V95" s="38"/>
      <c r="W95" s="38"/>
      <c r="X95" s="73"/>
      <c r="AT95" s="20" t="s">
        <v>174</v>
      </c>
      <c r="AU95" s="20" t="s">
        <v>26</v>
      </c>
    </row>
    <row r="96" spans="2:65" s="10" customFormat="1" ht="29.85" customHeight="1">
      <c r="B96" s="179"/>
      <c r="C96" s="180"/>
      <c r="D96" s="181" t="s">
        <v>81</v>
      </c>
      <c r="E96" s="209" t="s">
        <v>182</v>
      </c>
      <c r="F96" s="209" t="s">
        <v>183</v>
      </c>
      <c r="G96" s="180"/>
      <c r="H96" s="180"/>
      <c r="I96" s="183"/>
      <c r="J96" s="183"/>
      <c r="K96" s="210">
        <f>BK96</f>
        <v>0</v>
      </c>
      <c r="L96" s="180"/>
      <c r="M96" s="185"/>
      <c r="N96" s="186"/>
      <c r="O96" s="187"/>
      <c r="P96" s="187"/>
      <c r="Q96" s="188">
        <f>SUM(Q97:Q113)</f>
        <v>0</v>
      </c>
      <c r="R96" s="188">
        <f>SUM(R97:R113)</f>
        <v>0</v>
      </c>
      <c r="S96" s="187"/>
      <c r="T96" s="189">
        <f>SUM(T97:T113)</f>
        <v>0</v>
      </c>
      <c r="U96" s="187"/>
      <c r="V96" s="189">
        <f>SUM(V97:V113)</f>
        <v>0</v>
      </c>
      <c r="W96" s="187"/>
      <c r="X96" s="190">
        <f>SUM(X97:X113)</f>
        <v>0</v>
      </c>
      <c r="AR96" s="191" t="s">
        <v>137</v>
      </c>
      <c r="AT96" s="192" t="s">
        <v>81</v>
      </c>
      <c r="AU96" s="192" t="s">
        <v>26</v>
      </c>
      <c r="AY96" s="191" t="s">
        <v>138</v>
      </c>
      <c r="BK96" s="193">
        <f>SUM(BK97:BK113)</f>
        <v>0</v>
      </c>
    </row>
    <row r="97" spans="2:65" s="1" customFormat="1" ht="16.5" customHeight="1">
      <c r="B97" s="37"/>
      <c r="C97" s="211" t="s">
        <v>184</v>
      </c>
      <c r="D97" s="211" t="s">
        <v>185</v>
      </c>
      <c r="E97" s="212" t="s">
        <v>186</v>
      </c>
      <c r="F97" s="213" t="s">
        <v>187</v>
      </c>
      <c r="G97" s="214" t="s">
        <v>142</v>
      </c>
      <c r="H97" s="215">
        <v>6</v>
      </c>
      <c r="I97" s="216"/>
      <c r="J97" s="217"/>
      <c r="K97" s="218">
        <f t="shared" ref="K97:K113" si="13">ROUND(P97*H97,2)</f>
        <v>0</v>
      </c>
      <c r="L97" s="213" t="s">
        <v>143</v>
      </c>
      <c r="M97" s="219"/>
      <c r="N97" s="220" t="s">
        <v>25</v>
      </c>
      <c r="O97" s="202" t="s">
        <v>51</v>
      </c>
      <c r="P97" s="129">
        <f t="shared" ref="P97:P113" si="14">I97+J97</f>
        <v>0</v>
      </c>
      <c r="Q97" s="129">
        <f t="shared" ref="Q97:Q113" si="15">ROUND(I97*H97,2)</f>
        <v>0</v>
      </c>
      <c r="R97" s="129">
        <f t="shared" ref="R97:R113" si="16">ROUND(J97*H97,2)</f>
        <v>0</v>
      </c>
      <c r="S97" s="38"/>
      <c r="T97" s="203">
        <f t="shared" ref="T97:T113" si="17">S97*H97</f>
        <v>0</v>
      </c>
      <c r="U97" s="203">
        <v>0</v>
      </c>
      <c r="V97" s="203">
        <f t="shared" ref="V97:V113" si="18">U97*H97</f>
        <v>0</v>
      </c>
      <c r="W97" s="203">
        <v>0</v>
      </c>
      <c r="X97" s="204">
        <f t="shared" ref="X97:X113" si="19">W97*H97</f>
        <v>0</v>
      </c>
      <c r="AR97" s="20" t="s">
        <v>188</v>
      </c>
      <c r="AT97" s="20" t="s">
        <v>185</v>
      </c>
      <c r="AU97" s="20" t="s">
        <v>90</v>
      </c>
      <c r="AY97" s="20" t="s">
        <v>138</v>
      </c>
      <c r="BE97" s="205">
        <f t="shared" ref="BE97:BE113" si="20">IF(O97="základní",K97,0)</f>
        <v>0</v>
      </c>
      <c r="BF97" s="205">
        <f t="shared" ref="BF97:BF113" si="21">IF(O97="snížená",K97,0)</f>
        <v>0</v>
      </c>
      <c r="BG97" s="205">
        <f t="shared" ref="BG97:BG113" si="22">IF(O97="zákl. přenesená",K97,0)</f>
        <v>0</v>
      </c>
      <c r="BH97" s="205">
        <f t="shared" ref="BH97:BH113" si="23">IF(O97="sníž. přenesená",K97,0)</f>
        <v>0</v>
      </c>
      <c r="BI97" s="205">
        <f t="shared" ref="BI97:BI113" si="24">IF(O97="nulová",K97,0)</f>
        <v>0</v>
      </c>
      <c r="BJ97" s="20" t="s">
        <v>26</v>
      </c>
      <c r="BK97" s="205">
        <f t="shared" ref="BK97:BK113" si="25">ROUND(P97*H97,2)</f>
        <v>0</v>
      </c>
      <c r="BL97" s="20" t="s">
        <v>188</v>
      </c>
      <c r="BM97" s="20" t="s">
        <v>189</v>
      </c>
    </row>
    <row r="98" spans="2:65" s="1" customFormat="1" ht="16.5" customHeight="1">
      <c r="B98" s="37"/>
      <c r="C98" s="194" t="s">
        <v>30</v>
      </c>
      <c r="D98" s="194" t="s">
        <v>139</v>
      </c>
      <c r="E98" s="195" t="s">
        <v>190</v>
      </c>
      <c r="F98" s="196" t="s">
        <v>191</v>
      </c>
      <c r="G98" s="197" t="s">
        <v>142</v>
      </c>
      <c r="H98" s="198">
        <v>6</v>
      </c>
      <c r="I98" s="199"/>
      <c r="J98" s="199"/>
      <c r="K98" s="200">
        <f t="shared" si="13"/>
        <v>0</v>
      </c>
      <c r="L98" s="196" t="s">
        <v>143</v>
      </c>
      <c r="M98" s="57"/>
      <c r="N98" s="201" t="s">
        <v>25</v>
      </c>
      <c r="O98" s="202" t="s">
        <v>51</v>
      </c>
      <c r="P98" s="129">
        <f t="shared" si="14"/>
        <v>0</v>
      </c>
      <c r="Q98" s="129">
        <f t="shared" si="15"/>
        <v>0</v>
      </c>
      <c r="R98" s="129">
        <f t="shared" si="16"/>
        <v>0</v>
      </c>
      <c r="S98" s="38"/>
      <c r="T98" s="203">
        <f t="shared" si="17"/>
        <v>0</v>
      </c>
      <c r="U98" s="203">
        <v>0</v>
      </c>
      <c r="V98" s="203">
        <f t="shared" si="18"/>
        <v>0</v>
      </c>
      <c r="W98" s="203">
        <v>0</v>
      </c>
      <c r="X98" s="204">
        <f t="shared" si="19"/>
        <v>0</v>
      </c>
      <c r="AR98" s="20" t="s">
        <v>144</v>
      </c>
      <c r="AT98" s="20" t="s">
        <v>139</v>
      </c>
      <c r="AU98" s="20" t="s">
        <v>90</v>
      </c>
      <c r="AY98" s="20" t="s">
        <v>138</v>
      </c>
      <c r="BE98" s="205">
        <f t="shared" si="20"/>
        <v>0</v>
      </c>
      <c r="BF98" s="205">
        <f t="shared" si="21"/>
        <v>0</v>
      </c>
      <c r="BG98" s="205">
        <f t="shared" si="22"/>
        <v>0</v>
      </c>
      <c r="BH98" s="205">
        <f t="shared" si="23"/>
        <v>0</v>
      </c>
      <c r="BI98" s="205">
        <f t="shared" si="24"/>
        <v>0</v>
      </c>
      <c r="BJ98" s="20" t="s">
        <v>26</v>
      </c>
      <c r="BK98" s="205">
        <f t="shared" si="25"/>
        <v>0</v>
      </c>
      <c r="BL98" s="20" t="s">
        <v>144</v>
      </c>
      <c r="BM98" s="20" t="s">
        <v>192</v>
      </c>
    </row>
    <row r="99" spans="2:65" s="1" customFormat="1" ht="16.5" customHeight="1">
      <c r="B99" s="37"/>
      <c r="C99" s="211" t="s">
        <v>193</v>
      </c>
      <c r="D99" s="211" t="s">
        <v>185</v>
      </c>
      <c r="E99" s="212" t="s">
        <v>194</v>
      </c>
      <c r="F99" s="213" t="s">
        <v>195</v>
      </c>
      <c r="G99" s="214" t="s">
        <v>142</v>
      </c>
      <c r="H99" s="215">
        <v>12</v>
      </c>
      <c r="I99" s="216"/>
      <c r="J99" s="217"/>
      <c r="K99" s="218">
        <f t="shared" si="13"/>
        <v>0</v>
      </c>
      <c r="L99" s="213" t="s">
        <v>143</v>
      </c>
      <c r="M99" s="219"/>
      <c r="N99" s="220" t="s">
        <v>25</v>
      </c>
      <c r="O99" s="202" t="s">
        <v>51</v>
      </c>
      <c r="P99" s="129">
        <f t="shared" si="14"/>
        <v>0</v>
      </c>
      <c r="Q99" s="129">
        <f t="shared" si="15"/>
        <v>0</v>
      </c>
      <c r="R99" s="129">
        <f t="shared" si="16"/>
        <v>0</v>
      </c>
      <c r="S99" s="38"/>
      <c r="T99" s="203">
        <f t="shared" si="17"/>
        <v>0</v>
      </c>
      <c r="U99" s="203">
        <v>0</v>
      </c>
      <c r="V99" s="203">
        <f t="shared" si="18"/>
        <v>0</v>
      </c>
      <c r="W99" s="203">
        <v>0</v>
      </c>
      <c r="X99" s="204">
        <f t="shared" si="19"/>
        <v>0</v>
      </c>
      <c r="AR99" s="20" t="s">
        <v>188</v>
      </c>
      <c r="AT99" s="20" t="s">
        <v>185</v>
      </c>
      <c r="AU99" s="20" t="s">
        <v>90</v>
      </c>
      <c r="AY99" s="20" t="s">
        <v>138</v>
      </c>
      <c r="BE99" s="205">
        <f t="shared" si="20"/>
        <v>0</v>
      </c>
      <c r="BF99" s="205">
        <f t="shared" si="21"/>
        <v>0</v>
      </c>
      <c r="BG99" s="205">
        <f t="shared" si="22"/>
        <v>0</v>
      </c>
      <c r="BH99" s="205">
        <f t="shared" si="23"/>
        <v>0</v>
      </c>
      <c r="BI99" s="205">
        <f t="shared" si="24"/>
        <v>0</v>
      </c>
      <c r="BJ99" s="20" t="s">
        <v>26</v>
      </c>
      <c r="BK99" s="205">
        <f t="shared" si="25"/>
        <v>0</v>
      </c>
      <c r="BL99" s="20" t="s">
        <v>188</v>
      </c>
      <c r="BM99" s="20" t="s">
        <v>196</v>
      </c>
    </row>
    <row r="100" spans="2:65" s="1" customFormat="1" ht="25.5" customHeight="1">
      <c r="B100" s="37"/>
      <c r="C100" s="194" t="s">
        <v>197</v>
      </c>
      <c r="D100" s="194" t="s">
        <v>139</v>
      </c>
      <c r="E100" s="195" t="s">
        <v>198</v>
      </c>
      <c r="F100" s="196" t="s">
        <v>199</v>
      </c>
      <c r="G100" s="197" t="s">
        <v>142</v>
      </c>
      <c r="H100" s="198">
        <v>12</v>
      </c>
      <c r="I100" s="199"/>
      <c r="J100" s="199"/>
      <c r="K100" s="200">
        <f t="shared" si="13"/>
        <v>0</v>
      </c>
      <c r="L100" s="196" t="s">
        <v>143</v>
      </c>
      <c r="M100" s="57"/>
      <c r="N100" s="201" t="s">
        <v>25</v>
      </c>
      <c r="O100" s="202" t="s">
        <v>51</v>
      </c>
      <c r="P100" s="129">
        <f t="shared" si="14"/>
        <v>0</v>
      </c>
      <c r="Q100" s="129">
        <f t="shared" si="15"/>
        <v>0</v>
      </c>
      <c r="R100" s="129">
        <f t="shared" si="16"/>
        <v>0</v>
      </c>
      <c r="S100" s="38"/>
      <c r="T100" s="203">
        <f t="shared" si="17"/>
        <v>0</v>
      </c>
      <c r="U100" s="203">
        <v>0</v>
      </c>
      <c r="V100" s="203">
        <f t="shared" si="18"/>
        <v>0</v>
      </c>
      <c r="W100" s="203">
        <v>0</v>
      </c>
      <c r="X100" s="204">
        <f t="shared" si="19"/>
        <v>0</v>
      </c>
      <c r="AR100" s="20" t="s">
        <v>144</v>
      </c>
      <c r="AT100" s="20" t="s">
        <v>139</v>
      </c>
      <c r="AU100" s="20" t="s">
        <v>90</v>
      </c>
      <c r="AY100" s="20" t="s">
        <v>138</v>
      </c>
      <c r="BE100" s="205">
        <f t="shared" si="20"/>
        <v>0</v>
      </c>
      <c r="BF100" s="205">
        <f t="shared" si="21"/>
        <v>0</v>
      </c>
      <c r="BG100" s="205">
        <f t="shared" si="22"/>
        <v>0</v>
      </c>
      <c r="BH100" s="205">
        <f t="shared" si="23"/>
        <v>0</v>
      </c>
      <c r="BI100" s="205">
        <f t="shared" si="24"/>
        <v>0</v>
      </c>
      <c r="BJ100" s="20" t="s">
        <v>26</v>
      </c>
      <c r="BK100" s="205">
        <f t="shared" si="25"/>
        <v>0</v>
      </c>
      <c r="BL100" s="20" t="s">
        <v>144</v>
      </c>
      <c r="BM100" s="20" t="s">
        <v>200</v>
      </c>
    </row>
    <row r="101" spans="2:65" s="1" customFormat="1" ht="16.5" customHeight="1">
      <c r="B101" s="37"/>
      <c r="C101" s="211" t="s">
        <v>201</v>
      </c>
      <c r="D101" s="211" t="s">
        <v>185</v>
      </c>
      <c r="E101" s="212" t="s">
        <v>202</v>
      </c>
      <c r="F101" s="213" t="s">
        <v>203</v>
      </c>
      <c r="G101" s="214" t="s">
        <v>142</v>
      </c>
      <c r="H101" s="215">
        <v>12</v>
      </c>
      <c r="I101" s="216"/>
      <c r="J101" s="217"/>
      <c r="K101" s="218">
        <f t="shared" si="13"/>
        <v>0</v>
      </c>
      <c r="L101" s="213" t="s">
        <v>143</v>
      </c>
      <c r="M101" s="219"/>
      <c r="N101" s="220" t="s">
        <v>25</v>
      </c>
      <c r="O101" s="202" t="s">
        <v>51</v>
      </c>
      <c r="P101" s="129">
        <f t="shared" si="14"/>
        <v>0</v>
      </c>
      <c r="Q101" s="129">
        <f t="shared" si="15"/>
        <v>0</v>
      </c>
      <c r="R101" s="129">
        <f t="shared" si="16"/>
        <v>0</v>
      </c>
      <c r="S101" s="38"/>
      <c r="T101" s="203">
        <f t="shared" si="17"/>
        <v>0</v>
      </c>
      <c r="U101" s="203">
        <v>0</v>
      </c>
      <c r="V101" s="203">
        <f t="shared" si="18"/>
        <v>0</v>
      </c>
      <c r="W101" s="203">
        <v>0</v>
      </c>
      <c r="X101" s="204">
        <f t="shared" si="19"/>
        <v>0</v>
      </c>
      <c r="AR101" s="20" t="s">
        <v>188</v>
      </c>
      <c r="AT101" s="20" t="s">
        <v>185</v>
      </c>
      <c r="AU101" s="20" t="s">
        <v>90</v>
      </c>
      <c r="AY101" s="20" t="s">
        <v>138</v>
      </c>
      <c r="BE101" s="205">
        <f t="shared" si="20"/>
        <v>0</v>
      </c>
      <c r="BF101" s="205">
        <f t="shared" si="21"/>
        <v>0</v>
      </c>
      <c r="BG101" s="205">
        <f t="shared" si="22"/>
        <v>0</v>
      </c>
      <c r="BH101" s="205">
        <f t="shared" si="23"/>
        <v>0</v>
      </c>
      <c r="BI101" s="205">
        <f t="shared" si="24"/>
        <v>0</v>
      </c>
      <c r="BJ101" s="20" t="s">
        <v>26</v>
      </c>
      <c r="BK101" s="205">
        <f t="shared" si="25"/>
        <v>0</v>
      </c>
      <c r="BL101" s="20" t="s">
        <v>188</v>
      </c>
      <c r="BM101" s="20" t="s">
        <v>204</v>
      </c>
    </row>
    <row r="102" spans="2:65" s="1" customFormat="1" ht="16.5" customHeight="1">
      <c r="B102" s="37"/>
      <c r="C102" s="194" t="s">
        <v>205</v>
      </c>
      <c r="D102" s="194" t="s">
        <v>139</v>
      </c>
      <c r="E102" s="195" t="s">
        <v>206</v>
      </c>
      <c r="F102" s="196" t="s">
        <v>207</v>
      </c>
      <c r="G102" s="197" t="s">
        <v>142</v>
      </c>
      <c r="H102" s="198">
        <v>12</v>
      </c>
      <c r="I102" s="199"/>
      <c r="J102" s="199"/>
      <c r="K102" s="200">
        <f t="shared" si="13"/>
        <v>0</v>
      </c>
      <c r="L102" s="196" t="s">
        <v>143</v>
      </c>
      <c r="M102" s="57"/>
      <c r="N102" s="201" t="s">
        <v>25</v>
      </c>
      <c r="O102" s="202" t="s">
        <v>51</v>
      </c>
      <c r="P102" s="129">
        <f t="shared" si="14"/>
        <v>0</v>
      </c>
      <c r="Q102" s="129">
        <f t="shared" si="15"/>
        <v>0</v>
      </c>
      <c r="R102" s="129">
        <f t="shared" si="16"/>
        <v>0</v>
      </c>
      <c r="S102" s="38"/>
      <c r="T102" s="203">
        <f t="shared" si="17"/>
        <v>0</v>
      </c>
      <c r="U102" s="203">
        <v>0</v>
      </c>
      <c r="V102" s="203">
        <f t="shared" si="18"/>
        <v>0</v>
      </c>
      <c r="W102" s="203">
        <v>0</v>
      </c>
      <c r="X102" s="204">
        <f t="shared" si="19"/>
        <v>0</v>
      </c>
      <c r="AR102" s="20" t="s">
        <v>144</v>
      </c>
      <c r="AT102" s="20" t="s">
        <v>139</v>
      </c>
      <c r="AU102" s="20" t="s">
        <v>90</v>
      </c>
      <c r="AY102" s="20" t="s">
        <v>138</v>
      </c>
      <c r="BE102" s="205">
        <f t="shared" si="20"/>
        <v>0</v>
      </c>
      <c r="BF102" s="205">
        <f t="shared" si="21"/>
        <v>0</v>
      </c>
      <c r="BG102" s="205">
        <f t="shared" si="22"/>
        <v>0</v>
      </c>
      <c r="BH102" s="205">
        <f t="shared" si="23"/>
        <v>0</v>
      </c>
      <c r="BI102" s="205">
        <f t="shared" si="24"/>
        <v>0</v>
      </c>
      <c r="BJ102" s="20" t="s">
        <v>26</v>
      </c>
      <c r="BK102" s="205">
        <f t="shared" si="25"/>
        <v>0</v>
      </c>
      <c r="BL102" s="20" t="s">
        <v>144</v>
      </c>
      <c r="BM102" s="20" t="s">
        <v>208</v>
      </c>
    </row>
    <row r="103" spans="2:65" s="1" customFormat="1" ht="25.5" customHeight="1">
      <c r="B103" s="37"/>
      <c r="C103" s="211" t="s">
        <v>11</v>
      </c>
      <c r="D103" s="211" t="s">
        <v>185</v>
      </c>
      <c r="E103" s="212" t="s">
        <v>209</v>
      </c>
      <c r="F103" s="213" t="s">
        <v>210</v>
      </c>
      <c r="G103" s="214" t="s">
        <v>142</v>
      </c>
      <c r="H103" s="215">
        <v>95</v>
      </c>
      <c r="I103" s="216"/>
      <c r="J103" s="217"/>
      <c r="K103" s="218">
        <f t="shared" si="13"/>
        <v>0</v>
      </c>
      <c r="L103" s="213" t="s">
        <v>143</v>
      </c>
      <c r="M103" s="219"/>
      <c r="N103" s="220" t="s">
        <v>25</v>
      </c>
      <c r="O103" s="202" t="s">
        <v>51</v>
      </c>
      <c r="P103" s="129">
        <f t="shared" si="14"/>
        <v>0</v>
      </c>
      <c r="Q103" s="129">
        <f t="shared" si="15"/>
        <v>0</v>
      </c>
      <c r="R103" s="129">
        <f t="shared" si="16"/>
        <v>0</v>
      </c>
      <c r="S103" s="38"/>
      <c r="T103" s="203">
        <f t="shared" si="17"/>
        <v>0</v>
      </c>
      <c r="U103" s="203">
        <v>0</v>
      </c>
      <c r="V103" s="203">
        <f t="shared" si="18"/>
        <v>0</v>
      </c>
      <c r="W103" s="203">
        <v>0</v>
      </c>
      <c r="X103" s="204">
        <f t="shared" si="19"/>
        <v>0</v>
      </c>
      <c r="AR103" s="20" t="s">
        <v>188</v>
      </c>
      <c r="AT103" s="20" t="s">
        <v>185</v>
      </c>
      <c r="AU103" s="20" t="s">
        <v>90</v>
      </c>
      <c r="AY103" s="20" t="s">
        <v>138</v>
      </c>
      <c r="BE103" s="205">
        <f t="shared" si="20"/>
        <v>0</v>
      </c>
      <c r="BF103" s="205">
        <f t="shared" si="21"/>
        <v>0</v>
      </c>
      <c r="BG103" s="205">
        <f t="shared" si="22"/>
        <v>0</v>
      </c>
      <c r="BH103" s="205">
        <f t="shared" si="23"/>
        <v>0</v>
      </c>
      <c r="BI103" s="205">
        <f t="shared" si="24"/>
        <v>0</v>
      </c>
      <c r="BJ103" s="20" t="s">
        <v>26</v>
      </c>
      <c r="BK103" s="205">
        <f t="shared" si="25"/>
        <v>0</v>
      </c>
      <c r="BL103" s="20" t="s">
        <v>188</v>
      </c>
      <c r="BM103" s="20" t="s">
        <v>211</v>
      </c>
    </row>
    <row r="104" spans="2:65" s="1" customFormat="1" ht="25.5" customHeight="1">
      <c r="B104" s="37"/>
      <c r="C104" s="194" t="s">
        <v>212</v>
      </c>
      <c r="D104" s="194" t="s">
        <v>139</v>
      </c>
      <c r="E104" s="195" t="s">
        <v>213</v>
      </c>
      <c r="F104" s="196" t="s">
        <v>214</v>
      </c>
      <c r="G104" s="197" t="s">
        <v>142</v>
      </c>
      <c r="H104" s="198">
        <v>95</v>
      </c>
      <c r="I104" s="199"/>
      <c r="J104" s="199"/>
      <c r="K104" s="200">
        <f t="shared" si="13"/>
        <v>0</v>
      </c>
      <c r="L104" s="196" t="s">
        <v>143</v>
      </c>
      <c r="M104" s="57"/>
      <c r="N104" s="201" t="s">
        <v>25</v>
      </c>
      <c r="O104" s="202" t="s">
        <v>51</v>
      </c>
      <c r="P104" s="129">
        <f t="shared" si="14"/>
        <v>0</v>
      </c>
      <c r="Q104" s="129">
        <f t="shared" si="15"/>
        <v>0</v>
      </c>
      <c r="R104" s="129">
        <f t="shared" si="16"/>
        <v>0</v>
      </c>
      <c r="S104" s="38"/>
      <c r="T104" s="203">
        <f t="shared" si="17"/>
        <v>0</v>
      </c>
      <c r="U104" s="203">
        <v>0</v>
      </c>
      <c r="V104" s="203">
        <f t="shared" si="18"/>
        <v>0</v>
      </c>
      <c r="W104" s="203">
        <v>0</v>
      </c>
      <c r="X104" s="204">
        <f t="shared" si="19"/>
        <v>0</v>
      </c>
      <c r="AR104" s="20" t="s">
        <v>144</v>
      </c>
      <c r="AT104" s="20" t="s">
        <v>139</v>
      </c>
      <c r="AU104" s="20" t="s">
        <v>90</v>
      </c>
      <c r="AY104" s="20" t="s">
        <v>138</v>
      </c>
      <c r="BE104" s="205">
        <f t="shared" si="20"/>
        <v>0</v>
      </c>
      <c r="BF104" s="205">
        <f t="shared" si="21"/>
        <v>0</v>
      </c>
      <c r="BG104" s="205">
        <f t="shared" si="22"/>
        <v>0</v>
      </c>
      <c r="BH104" s="205">
        <f t="shared" si="23"/>
        <v>0</v>
      </c>
      <c r="BI104" s="205">
        <f t="shared" si="24"/>
        <v>0</v>
      </c>
      <c r="BJ104" s="20" t="s">
        <v>26</v>
      </c>
      <c r="BK104" s="205">
        <f t="shared" si="25"/>
        <v>0</v>
      </c>
      <c r="BL104" s="20" t="s">
        <v>144</v>
      </c>
      <c r="BM104" s="20" t="s">
        <v>215</v>
      </c>
    </row>
    <row r="105" spans="2:65" s="1" customFormat="1" ht="25.5" customHeight="1">
      <c r="B105" s="37"/>
      <c r="C105" s="211" t="s">
        <v>216</v>
      </c>
      <c r="D105" s="211" t="s">
        <v>185</v>
      </c>
      <c r="E105" s="212" t="s">
        <v>217</v>
      </c>
      <c r="F105" s="213" t="s">
        <v>218</v>
      </c>
      <c r="G105" s="214" t="s">
        <v>142</v>
      </c>
      <c r="H105" s="215">
        <v>72</v>
      </c>
      <c r="I105" s="216"/>
      <c r="J105" s="217"/>
      <c r="K105" s="218">
        <f t="shared" si="13"/>
        <v>0</v>
      </c>
      <c r="L105" s="213" t="s">
        <v>143</v>
      </c>
      <c r="M105" s="219"/>
      <c r="N105" s="220" t="s">
        <v>25</v>
      </c>
      <c r="O105" s="202" t="s">
        <v>51</v>
      </c>
      <c r="P105" s="129">
        <f t="shared" si="14"/>
        <v>0</v>
      </c>
      <c r="Q105" s="129">
        <f t="shared" si="15"/>
        <v>0</v>
      </c>
      <c r="R105" s="129">
        <f t="shared" si="16"/>
        <v>0</v>
      </c>
      <c r="S105" s="38"/>
      <c r="T105" s="203">
        <f t="shared" si="17"/>
        <v>0</v>
      </c>
      <c r="U105" s="203">
        <v>0</v>
      </c>
      <c r="V105" s="203">
        <f t="shared" si="18"/>
        <v>0</v>
      </c>
      <c r="W105" s="203">
        <v>0</v>
      </c>
      <c r="X105" s="204">
        <f t="shared" si="19"/>
        <v>0</v>
      </c>
      <c r="AR105" s="20" t="s">
        <v>188</v>
      </c>
      <c r="AT105" s="20" t="s">
        <v>185</v>
      </c>
      <c r="AU105" s="20" t="s">
        <v>90</v>
      </c>
      <c r="AY105" s="20" t="s">
        <v>138</v>
      </c>
      <c r="BE105" s="205">
        <f t="shared" si="20"/>
        <v>0</v>
      </c>
      <c r="BF105" s="205">
        <f t="shared" si="21"/>
        <v>0</v>
      </c>
      <c r="BG105" s="205">
        <f t="shared" si="22"/>
        <v>0</v>
      </c>
      <c r="BH105" s="205">
        <f t="shared" si="23"/>
        <v>0</v>
      </c>
      <c r="BI105" s="205">
        <f t="shared" si="24"/>
        <v>0</v>
      </c>
      <c r="BJ105" s="20" t="s">
        <v>26</v>
      </c>
      <c r="BK105" s="205">
        <f t="shared" si="25"/>
        <v>0</v>
      </c>
      <c r="BL105" s="20" t="s">
        <v>188</v>
      </c>
      <c r="BM105" s="20" t="s">
        <v>219</v>
      </c>
    </row>
    <row r="106" spans="2:65" s="1" customFormat="1" ht="25.5" customHeight="1">
      <c r="B106" s="37"/>
      <c r="C106" s="194" t="s">
        <v>220</v>
      </c>
      <c r="D106" s="194" t="s">
        <v>139</v>
      </c>
      <c r="E106" s="195" t="s">
        <v>221</v>
      </c>
      <c r="F106" s="196" t="s">
        <v>222</v>
      </c>
      <c r="G106" s="197" t="s">
        <v>142</v>
      </c>
      <c r="H106" s="198">
        <v>72</v>
      </c>
      <c r="I106" s="199"/>
      <c r="J106" s="199"/>
      <c r="K106" s="200">
        <f t="shared" si="13"/>
        <v>0</v>
      </c>
      <c r="L106" s="196" t="s">
        <v>143</v>
      </c>
      <c r="M106" s="57"/>
      <c r="N106" s="201" t="s">
        <v>25</v>
      </c>
      <c r="O106" s="202" t="s">
        <v>51</v>
      </c>
      <c r="P106" s="129">
        <f t="shared" si="14"/>
        <v>0</v>
      </c>
      <c r="Q106" s="129">
        <f t="shared" si="15"/>
        <v>0</v>
      </c>
      <c r="R106" s="129">
        <f t="shared" si="16"/>
        <v>0</v>
      </c>
      <c r="S106" s="38"/>
      <c r="T106" s="203">
        <f t="shared" si="17"/>
        <v>0</v>
      </c>
      <c r="U106" s="203">
        <v>0</v>
      </c>
      <c r="V106" s="203">
        <f t="shared" si="18"/>
        <v>0</v>
      </c>
      <c r="W106" s="203">
        <v>0</v>
      </c>
      <c r="X106" s="204">
        <f t="shared" si="19"/>
        <v>0</v>
      </c>
      <c r="AR106" s="20" t="s">
        <v>144</v>
      </c>
      <c r="AT106" s="20" t="s">
        <v>139</v>
      </c>
      <c r="AU106" s="20" t="s">
        <v>90</v>
      </c>
      <c r="AY106" s="20" t="s">
        <v>138</v>
      </c>
      <c r="BE106" s="205">
        <f t="shared" si="20"/>
        <v>0</v>
      </c>
      <c r="BF106" s="205">
        <f t="shared" si="21"/>
        <v>0</v>
      </c>
      <c r="BG106" s="205">
        <f t="shared" si="22"/>
        <v>0</v>
      </c>
      <c r="BH106" s="205">
        <f t="shared" si="23"/>
        <v>0</v>
      </c>
      <c r="BI106" s="205">
        <f t="shared" si="24"/>
        <v>0</v>
      </c>
      <c r="BJ106" s="20" t="s">
        <v>26</v>
      </c>
      <c r="BK106" s="205">
        <f t="shared" si="25"/>
        <v>0</v>
      </c>
      <c r="BL106" s="20" t="s">
        <v>144</v>
      </c>
      <c r="BM106" s="20" t="s">
        <v>223</v>
      </c>
    </row>
    <row r="107" spans="2:65" s="1" customFormat="1" ht="25.5" customHeight="1">
      <c r="B107" s="37"/>
      <c r="C107" s="211" t="s">
        <v>224</v>
      </c>
      <c r="D107" s="211" t="s">
        <v>185</v>
      </c>
      <c r="E107" s="212" t="s">
        <v>225</v>
      </c>
      <c r="F107" s="213" t="s">
        <v>226</v>
      </c>
      <c r="G107" s="214" t="s">
        <v>142</v>
      </c>
      <c r="H107" s="215">
        <v>6</v>
      </c>
      <c r="I107" s="216"/>
      <c r="J107" s="217"/>
      <c r="K107" s="218">
        <f t="shared" si="13"/>
        <v>0</v>
      </c>
      <c r="L107" s="213" t="s">
        <v>143</v>
      </c>
      <c r="M107" s="219"/>
      <c r="N107" s="220" t="s">
        <v>25</v>
      </c>
      <c r="O107" s="202" t="s">
        <v>51</v>
      </c>
      <c r="P107" s="129">
        <f t="shared" si="14"/>
        <v>0</v>
      </c>
      <c r="Q107" s="129">
        <f t="shared" si="15"/>
        <v>0</v>
      </c>
      <c r="R107" s="129">
        <f t="shared" si="16"/>
        <v>0</v>
      </c>
      <c r="S107" s="38"/>
      <c r="T107" s="203">
        <f t="shared" si="17"/>
        <v>0</v>
      </c>
      <c r="U107" s="203">
        <v>0</v>
      </c>
      <c r="V107" s="203">
        <f t="shared" si="18"/>
        <v>0</v>
      </c>
      <c r="W107" s="203">
        <v>0</v>
      </c>
      <c r="X107" s="204">
        <f t="shared" si="19"/>
        <v>0</v>
      </c>
      <c r="AR107" s="20" t="s">
        <v>188</v>
      </c>
      <c r="AT107" s="20" t="s">
        <v>185</v>
      </c>
      <c r="AU107" s="20" t="s">
        <v>90</v>
      </c>
      <c r="AY107" s="20" t="s">
        <v>138</v>
      </c>
      <c r="BE107" s="205">
        <f t="shared" si="20"/>
        <v>0</v>
      </c>
      <c r="BF107" s="205">
        <f t="shared" si="21"/>
        <v>0</v>
      </c>
      <c r="BG107" s="205">
        <f t="shared" si="22"/>
        <v>0</v>
      </c>
      <c r="BH107" s="205">
        <f t="shared" si="23"/>
        <v>0</v>
      </c>
      <c r="BI107" s="205">
        <f t="shared" si="24"/>
        <v>0</v>
      </c>
      <c r="BJ107" s="20" t="s">
        <v>26</v>
      </c>
      <c r="BK107" s="205">
        <f t="shared" si="25"/>
        <v>0</v>
      </c>
      <c r="BL107" s="20" t="s">
        <v>188</v>
      </c>
      <c r="BM107" s="20" t="s">
        <v>227</v>
      </c>
    </row>
    <row r="108" spans="2:65" s="1" customFormat="1" ht="25.5" customHeight="1">
      <c r="B108" s="37"/>
      <c r="C108" s="194" t="s">
        <v>228</v>
      </c>
      <c r="D108" s="194" t="s">
        <v>139</v>
      </c>
      <c r="E108" s="195" t="s">
        <v>229</v>
      </c>
      <c r="F108" s="196" t="s">
        <v>230</v>
      </c>
      <c r="G108" s="197" t="s">
        <v>142</v>
      </c>
      <c r="H108" s="198">
        <v>6</v>
      </c>
      <c r="I108" s="199"/>
      <c r="J108" s="199"/>
      <c r="K108" s="200">
        <f t="shared" si="13"/>
        <v>0</v>
      </c>
      <c r="L108" s="196" t="s">
        <v>143</v>
      </c>
      <c r="M108" s="57"/>
      <c r="N108" s="201" t="s">
        <v>25</v>
      </c>
      <c r="O108" s="202" t="s">
        <v>51</v>
      </c>
      <c r="P108" s="129">
        <f t="shared" si="14"/>
        <v>0</v>
      </c>
      <c r="Q108" s="129">
        <f t="shared" si="15"/>
        <v>0</v>
      </c>
      <c r="R108" s="129">
        <f t="shared" si="16"/>
        <v>0</v>
      </c>
      <c r="S108" s="38"/>
      <c r="T108" s="203">
        <f t="shared" si="17"/>
        <v>0</v>
      </c>
      <c r="U108" s="203">
        <v>0</v>
      </c>
      <c r="V108" s="203">
        <f t="shared" si="18"/>
        <v>0</v>
      </c>
      <c r="W108" s="203">
        <v>0</v>
      </c>
      <c r="X108" s="204">
        <f t="shared" si="19"/>
        <v>0</v>
      </c>
      <c r="AR108" s="20" t="s">
        <v>144</v>
      </c>
      <c r="AT108" s="20" t="s">
        <v>139</v>
      </c>
      <c r="AU108" s="20" t="s">
        <v>90</v>
      </c>
      <c r="AY108" s="20" t="s">
        <v>138</v>
      </c>
      <c r="BE108" s="205">
        <f t="shared" si="20"/>
        <v>0</v>
      </c>
      <c r="BF108" s="205">
        <f t="shared" si="21"/>
        <v>0</v>
      </c>
      <c r="BG108" s="205">
        <f t="shared" si="22"/>
        <v>0</v>
      </c>
      <c r="BH108" s="205">
        <f t="shared" si="23"/>
        <v>0</v>
      </c>
      <c r="BI108" s="205">
        <f t="shared" si="24"/>
        <v>0</v>
      </c>
      <c r="BJ108" s="20" t="s">
        <v>26</v>
      </c>
      <c r="BK108" s="205">
        <f t="shared" si="25"/>
        <v>0</v>
      </c>
      <c r="BL108" s="20" t="s">
        <v>144</v>
      </c>
      <c r="BM108" s="20" t="s">
        <v>231</v>
      </c>
    </row>
    <row r="109" spans="2:65" s="1" customFormat="1" ht="25.5" customHeight="1">
      <c r="B109" s="37"/>
      <c r="C109" s="211" t="s">
        <v>10</v>
      </c>
      <c r="D109" s="211" t="s">
        <v>185</v>
      </c>
      <c r="E109" s="212" t="s">
        <v>232</v>
      </c>
      <c r="F109" s="213" t="s">
        <v>233</v>
      </c>
      <c r="G109" s="214" t="s">
        <v>142</v>
      </c>
      <c r="H109" s="215">
        <v>50</v>
      </c>
      <c r="I109" s="216"/>
      <c r="J109" s="217"/>
      <c r="K109" s="218">
        <f t="shared" si="13"/>
        <v>0</v>
      </c>
      <c r="L109" s="213" t="s">
        <v>143</v>
      </c>
      <c r="M109" s="219"/>
      <c r="N109" s="220" t="s">
        <v>25</v>
      </c>
      <c r="O109" s="202" t="s">
        <v>51</v>
      </c>
      <c r="P109" s="129">
        <f t="shared" si="14"/>
        <v>0</v>
      </c>
      <c r="Q109" s="129">
        <f t="shared" si="15"/>
        <v>0</v>
      </c>
      <c r="R109" s="129">
        <f t="shared" si="16"/>
        <v>0</v>
      </c>
      <c r="S109" s="38"/>
      <c r="T109" s="203">
        <f t="shared" si="17"/>
        <v>0</v>
      </c>
      <c r="U109" s="203">
        <v>0</v>
      </c>
      <c r="V109" s="203">
        <f t="shared" si="18"/>
        <v>0</v>
      </c>
      <c r="W109" s="203">
        <v>0</v>
      </c>
      <c r="X109" s="204">
        <f t="shared" si="19"/>
        <v>0</v>
      </c>
      <c r="AR109" s="20" t="s">
        <v>188</v>
      </c>
      <c r="AT109" s="20" t="s">
        <v>185</v>
      </c>
      <c r="AU109" s="20" t="s">
        <v>90</v>
      </c>
      <c r="AY109" s="20" t="s">
        <v>138</v>
      </c>
      <c r="BE109" s="205">
        <f t="shared" si="20"/>
        <v>0</v>
      </c>
      <c r="BF109" s="205">
        <f t="shared" si="21"/>
        <v>0</v>
      </c>
      <c r="BG109" s="205">
        <f t="shared" si="22"/>
        <v>0</v>
      </c>
      <c r="BH109" s="205">
        <f t="shared" si="23"/>
        <v>0</v>
      </c>
      <c r="BI109" s="205">
        <f t="shared" si="24"/>
        <v>0</v>
      </c>
      <c r="BJ109" s="20" t="s">
        <v>26</v>
      </c>
      <c r="BK109" s="205">
        <f t="shared" si="25"/>
        <v>0</v>
      </c>
      <c r="BL109" s="20" t="s">
        <v>188</v>
      </c>
      <c r="BM109" s="20" t="s">
        <v>234</v>
      </c>
    </row>
    <row r="110" spans="2:65" s="1" customFormat="1" ht="25.5" customHeight="1">
      <c r="B110" s="37"/>
      <c r="C110" s="194" t="s">
        <v>235</v>
      </c>
      <c r="D110" s="194" t="s">
        <v>139</v>
      </c>
      <c r="E110" s="195" t="s">
        <v>236</v>
      </c>
      <c r="F110" s="196" t="s">
        <v>237</v>
      </c>
      <c r="G110" s="197" t="s">
        <v>142</v>
      </c>
      <c r="H110" s="198">
        <v>50</v>
      </c>
      <c r="I110" s="199"/>
      <c r="J110" s="199"/>
      <c r="K110" s="200">
        <f t="shared" si="13"/>
        <v>0</v>
      </c>
      <c r="L110" s="196" t="s">
        <v>143</v>
      </c>
      <c r="M110" s="57"/>
      <c r="N110" s="201" t="s">
        <v>25</v>
      </c>
      <c r="O110" s="202" t="s">
        <v>51</v>
      </c>
      <c r="P110" s="129">
        <f t="shared" si="14"/>
        <v>0</v>
      </c>
      <c r="Q110" s="129">
        <f t="shared" si="15"/>
        <v>0</v>
      </c>
      <c r="R110" s="129">
        <f t="shared" si="16"/>
        <v>0</v>
      </c>
      <c r="S110" s="38"/>
      <c r="T110" s="203">
        <f t="shared" si="17"/>
        <v>0</v>
      </c>
      <c r="U110" s="203">
        <v>0</v>
      </c>
      <c r="V110" s="203">
        <f t="shared" si="18"/>
        <v>0</v>
      </c>
      <c r="W110" s="203">
        <v>0</v>
      </c>
      <c r="X110" s="204">
        <f t="shared" si="19"/>
        <v>0</v>
      </c>
      <c r="AR110" s="20" t="s">
        <v>144</v>
      </c>
      <c r="AT110" s="20" t="s">
        <v>139</v>
      </c>
      <c r="AU110" s="20" t="s">
        <v>90</v>
      </c>
      <c r="AY110" s="20" t="s">
        <v>138</v>
      </c>
      <c r="BE110" s="205">
        <f t="shared" si="20"/>
        <v>0</v>
      </c>
      <c r="BF110" s="205">
        <f t="shared" si="21"/>
        <v>0</v>
      </c>
      <c r="BG110" s="205">
        <f t="shared" si="22"/>
        <v>0</v>
      </c>
      <c r="BH110" s="205">
        <f t="shared" si="23"/>
        <v>0</v>
      </c>
      <c r="BI110" s="205">
        <f t="shared" si="24"/>
        <v>0</v>
      </c>
      <c r="BJ110" s="20" t="s">
        <v>26</v>
      </c>
      <c r="BK110" s="205">
        <f t="shared" si="25"/>
        <v>0</v>
      </c>
      <c r="BL110" s="20" t="s">
        <v>144</v>
      </c>
      <c r="BM110" s="20" t="s">
        <v>238</v>
      </c>
    </row>
    <row r="111" spans="2:65" s="1" customFormat="1" ht="25.5" customHeight="1">
      <c r="B111" s="37"/>
      <c r="C111" s="211" t="s">
        <v>239</v>
      </c>
      <c r="D111" s="211" t="s">
        <v>185</v>
      </c>
      <c r="E111" s="212" t="s">
        <v>240</v>
      </c>
      <c r="F111" s="213" t="s">
        <v>241</v>
      </c>
      <c r="G111" s="214" t="s">
        <v>155</v>
      </c>
      <c r="H111" s="215">
        <v>4050</v>
      </c>
      <c r="I111" s="216"/>
      <c r="J111" s="217"/>
      <c r="K111" s="218">
        <f t="shared" si="13"/>
        <v>0</v>
      </c>
      <c r="L111" s="213" t="s">
        <v>143</v>
      </c>
      <c r="M111" s="219"/>
      <c r="N111" s="220" t="s">
        <v>25</v>
      </c>
      <c r="O111" s="202" t="s">
        <v>51</v>
      </c>
      <c r="P111" s="129">
        <f t="shared" si="14"/>
        <v>0</v>
      </c>
      <c r="Q111" s="129">
        <f t="shared" si="15"/>
        <v>0</v>
      </c>
      <c r="R111" s="129">
        <f t="shared" si="16"/>
        <v>0</v>
      </c>
      <c r="S111" s="38"/>
      <c r="T111" s="203">
        <f t="shared" si="17"/>
        <v>0</v>
      </c>
      <c r="U111" s="203">
        <v>0</v>
      </c>
      <c r="V111" s="203">
        <f t="shared" si="18"/>
        <v>0</v>
      </c>
      <c r="W111" s="203">
        <v>0</v>
      </c>
      <c r="X111" s="204">
        <f t="shared" si="19"/>
        <v>0</v>
      </c>
      <c r="AR111" s="20" t="s">
        <v>144</v>
      </c>
      <c r="AT111" s="20" t="s">
        <v>185</v>
      </c>
      <c r="AU111" s="20" t="s">
        <v>90</v>
      </c>
      <c r="AY111" s="20" t="s">
        <v>138</v>
      </c>
      <c r="BE111" s="205">
        <f t="shared" si="20"/>
        <v>0</v>
      </c>
      <c r="BF111" s="205">
        <f t="shared" si="21"/>
        <v>0</v>
      </c>
      <c r="BG111" s="205">
        <f t="shared" si="22"/>
        <v>0</v>
      </c>
      <c r="BH111" s="205">
        <f t="shared" si="23"/>
        <v>0</v>
      </c>
      <c r="BI111" s="205">
        <f t="shared" si="24"/>
        <v>0</v>
      </c>
      <c r="BJ111" s="20" t="s">
        <v>26</v>
      </c>
      <c r="BK111" s="205">
        <f t="shared" si="25"/>
        <v>0</v>
      </c>
      <c r="BL111" s="20" t="s">
        <v>144</v>
      </c>
      <c r="BM111" s="20" t="s">
        <v>242</v>
      </c>
    </row>
    <row r="112" spans="2:65" s="1" customFormat="1" ht="25.5" customHeight="1">
      <c r="B112" s="37"/>
      <c r="C112" s="194" t="s">
        <v>243</v>
      </c>
      <c r="D112" s="194" t="s">
        <v>139</v>
      </c>
      <c r="E112" s="195" t="s">
        <v>244</v>
      </c>
      <c r="F112" s="196" t="s">
        <v>245</v>
      </c>
      <c r="G112" s="197" t="s">
        <v>155</v>
      </c>
      <c r="H112" s="198">
        <v>8008</v>
      </c>
      <c r="I112" s="199"/>
      <c r="J112" s="199"/>
      <c r="K112" s="200">
        <f t="shared" si="13"/>
        <v>0</v>
      </c>
      <c r="L112" s="196" t="s">
        <v>143</v>
      </c>
      <c r="M112" s="57"/>
      <c r="N112" s="201" t="s">
        <v>25</v>
      </c>
      <c r="O112" s="202" t="s">
        <v>51</v>
      </c>
      <c r="P112" s="129">
        <f t="shared" si="14"/>
        <v>0</v>
      </c>
      <c r="Q112" s="129">
        <f t="shared" si="15"/>
        <v>0</v>
      </c>
      <c r="R112" s="129">
        <f t="shared" si="16"/>
        <v>0</v>
      </c>
      <c r="S112" s="38"/>
      <c r="T112" s="203">
        <f t="shared" si="17"/>
        <v>0</v>
      </c>
      <c r="U112" s="203">
        <v>0</v>
      </c>
      <c r="V112" s="203">
        <f t="shared" si="18"/>
        <v>0</v>
      </c>
      <c r="W112" s="203">
        <v>0</v>
      </c>
      <c r="X112" s="204">
        <f t="shared" si="19"/>
        <v>0</v>
      </c>
      <c r="AR112" s="20" t="s">
        <v>144</v>
      </c>
      <c r="AT112" s="20" t="s">
        <v>139</v>
      </c>
      <c r="AU112" s="20" t="s">
        <v>90</v>
      </c>
      <c r="AY112" s="20" t="s">
        <v>138</v>
      </c>
      <c r="BE112" s="205">
        <f t="shared" si="20"/>
        <v>0</v>
      </c>
      <c r="BF112" s="205">
        <f t="shared" si="21"/>
        <v>0</v>
      </c>
      <c r="BG112" s="205">
        <f t="shared" si="22"/>
        <v>0</v>
      </c>
      <c r="BH112" s="205">
        <f t="shared" si="23"/>
        <v>0</v>
      </c>
      <c r="BI112" s="205">
        <f t="shared" si="24"/>
        <v>0</v>
      </c>
      <c r="BJ112" s="20" t="s">
        <v>26</v>
      </c>
      <c r="BK112" s="205">
        <f t="shared" si="25"/>
        <v>0</v>
      </c>
      <c r="BL112" s="20" t="s">
        <v>144</v>
      </c>
      <c r="BM112" s="20" t="s">
        <v>246</v>
      </c>
    </row>
    <row r="113" spans="2:65" s="1" customFormat="1" ht="38.25" customHeight="1">
      <c r="B113" s="37"/>
      <c r="C113" s="194" t="s">
        <v>247</v>
      </c>
      <c r="D113" s="194" t="s">
        <v>139</v>
      </c>
      <c r="E113" s="195" t="s">
        <v>163</v>
      </c>
      <c r="F113" s="196" t="s">
        <v>164</v>
      </c>
      <c r="G113" s="197" t="s">
        <v>165</v>
      </c>
      <c r="H113" s="198">
        <v>199</v>
      </c>
      <c r="I113" s="199"/>
      <c r="J113" s="199"/>
      <c r="K113" s="200">
        <f t="shared" si="13"/>
        <v>0</v>
      </c>
      <c r="L113" s="196" t="s">
        <v>143</v>
      </c>
      <c r="M113" s="57"/>
      <c r="N113" s="201" t="s">
        <v>25</v>
      </c>
      <c r="O113" s="202" t="s">
        <v>51</v>
      </c>
      <c r="P113" s="129">
        <f t="shared" si="14"/>
        <v>0</v>
      </c>
      <c r="Q113" s="129">
        <f t="shared" si="15"/>
        <v>0</v>
      </c>
      <c r="R113" s="129">
        <f t="shared" si="16"/>
        <v>0</v>
      </c>
      <c r="S113" s="38"/>
      <c r="T113" s="203">
        <f t="shared" si="17"/>
        <v>0</v>
      </c>
      <c r="U113" s="203">
        <v>0</v>
      </c>
      <c r="V113" s="203">
        <f t="shared" si="18"/>
        <v>0</v>
      </c>
      <c r="W113" s="203">
        <v>0</v>
      </c>
      <c r="X113" s="204">
        <f t="shared" si="19"/>
        <v>0</v>
      </c>
      <c r="AR113" s="20" t="s">
        <v>144</v>
      </c>
      <c r="AT113" s="20" t="s">
        <v>139</v>
      </c>
      <c r="AU113" s="20" t="s">
        <v>90</v>
      </c>
      <c r="AY113" s="20" t="s">
        <v>138</v>
      </c>
      <c r="BE113" s="205">
        <f t="shared" si="20"/>
        <v>0</v>
      </c>
      <c r="BF113" s="205">
        <f t="shared" si="21"/>
        <v>0</v>
      </c>
      <c r="BG113" s="205">
        <f t="shared" si="22"/>
        <v>0</v>
      </c>
      <c r="BH113" s="205">
        <f t="shared" si="23"/>
        <v>0</v>
      </c>
      <c r="BI113" s="205">
        <f t="shared" si="24"/>
        <v>0</v>
      </c>
      <c r="BJ113" s="20" t="s">
        <v>26</v>
      </c>
      <c r="BK113" s="205">
        <f t="shared" si="25"/>
        <v>0</v>
      </c>
      <c r="BL113" s="20" t="s">
        <v>144</v>
      </c>
      <c r="BM113" s="20" t="s">
        <v>248</v>
      </c>
    </row>
    <row r="114" spans="2:65" s="10" customFormat="1" ht="29.85" customHeight="1">
      <c r="B114" s="179"/>
      <c r="C114" s="180"/>
      <c r="D114" s="181" t="s">
        <v>81</v>
      </c>
      <c r="E114" s="209" t="s">
        <v>249</v>
      </c>
      <c r="F114" s="209" t="s">
        <v>250</v>
      </c>
      <c r="G114" s="180"/>
      <c r="H114" s="180"/>
      <c r="I114" s="183"/>
      <c r="J114" s="183"/>
      <c r="K114" s="210">
        <f>BK114</f>
        <v>0</v>
      </c>
      <c r="L114" s="180"/>
      <c r="M114" s="185"/>
      <c r="N114" s="186"/>
      <c r="O114" s="187"/>
      <c r="P114" s="187"/>
      <c r="Q114" s="188">
        <f>SUM(Q115:Q117)</f>
        <v>0</v>
      </c>
      <c r="R114" s="188">
        <f>SUM(R115:R117)</f>
        <v>0</v>
      </c>
      <c r="S114" s="187"/>
      <c r="T114" s="189">
        <f>SUM(T115:T117)</f>
        <v>0</v>
      </c>
      <c r="U114" s="187"/>
      <c r="V114" s="189">
        <f>SUM(V115:V117)</f>
        <v>0</v>
      </c>
      <c r="W114" s="187"/>
      <c r="X114" s="190">
        <f>SUM(X115:X117)</f>
        <v>0</v>
      </c>
      <c r="AR114" s="191" t="s">
        <v>137</v>
      </c>
      <c r="AT114" s="192" t="s">
        <v>81</v>
      </c>
      <c r="AU114" s="192" t="s">
        <v>26</v>
      </c>
      <c r="AY114" s="191" t="s">
        <v>138</v>
      </c>
      <c r="BK114" s="193">
        <f>SUM(BK115:BK117)</f>
        <v>0</v>
      </c>
    </row>
    <row r="115" spans="2:65" s="1" customFormat="1" ht="38.25" customHeight="1">
      <c r="B115" s="37"/>
      <c r="C115" s="194" t="s">
        <v>251</v>
      </c>
      <c r="D115" s="194" t="s">
        <v>139</v>
      </c>
      <c r="E115" s="195" t="s">
        <v>252</v>
      </c>
      <c r="F115" s="196" t="s">
        <v>253</v>
      </c>
      <c r="G115" s="197" t="s">
        <v>142</v>
      </c>
      <c r="H115" s="198">
        <v>10</v>
      </c>
      <c r="I115" s="199"/>
      <c r="J115" s="199"/>
      <c r="K115" s="200">
        <f>ROUND(P115*H115,2)</f>
        <v>0</v>
      </c>
      <c r="L115" s="196" t="s">
        <v>143</v>
      </c>
      <c r="M115" s="57"/>
      <c r="N115" s="201" t="s">
        <v>25</v>
      </c>
      <c r="O115" s="202" t="s">
        <v>51</v>
      </c>
      <c r="P115" s="129">
        <f>I115+J115</f>
        <v>0</v>
      </c>
      <c r="Q115" s="129">
        <f>ROUND(I115*H115,2)</f>
        <v>0</v>
      </c>
      <c r="R115" s="129">
        <f>ROUND(J115*H115,2)</f>
        <v>0</v>
      </c>
      <c r="S115" s="38"/>
      <c r="T115" s="203">
        <f>S115*H115</f>
        <v>0</v>
      </c>
      <c r="U115" s="203">
        <v>0</v>
      </c>
      <c r="V115" s="203">
        <f>U115*H115</f>
        <v>0</v>
      </c>
      <c r="W115" s="203">
        <v>0</v>
      </c>
      <c r="X115" s="204">
        <f>W115*H115</f>
        <v>0</v>
      </c>
      <c r="AR115" s="20" t="s">
        <v>144</v>
      </c>
      <c r="AT115" s="20" t="s">
        <v>139</v>
      </c>
      <c r="AU115" s="20" t="s">
        <v>90</v>
      </c>
      <c r="AY115" s="20" t="s">
        <v>138</v>
      </c>
      <c r="BE115" s="205">
        <f>IF(O115="základní",K115,0)</f>
        <v>0</v>
      </c>
      <c r="BF115" s="205">
        <f>IF(O115="snížená",K115,0)</f>
        <v>0</v>
      </c>
      <c r="BG115" s="205">
        <f>IF(O115="zákl. přenesená",K115,0)</f>
        <v>0</v>
      </c>
      <c r="BH115" s="205">
        <f>IF(O115="sníž. přenesená",K115,0)</f>
        <v>0</v>
      </c>
      <c r="BI115" s="205">
        <f>IF(O115="nulová",K115,0)</f>
        <v>0</v>
      </c>
      <c r="BJ115" s="20" t="s">
        <v>26</v>
      </c>
      <c r="BK115" s="205">
        <f>ROUND(P115*H115,2)</f>
        <v>0</v>
      </c>
      <c r="BL115" s="20" t="s">
        <v>144</v>
      </c>
      <c r="BM115" s="20" t="s">
        <v>254</v>
      </c>
    </row>
    <row r="116" spans="2:65" s="1" customFormat="1" ht="51" customHeight="1">
      <c r="B116" s="37"/>
      <c r="C116" s="194" t="s">
        <v>255</v>
      </c>
      <c r="D116" s="194" t="s">
        <v>139</v>
      </c>
      <c r="E116" s="195" t="s">
        <v>256</v>
      </c>
      <c r="F116" s="196" t="s">
        <v>257</v>
      </c>
      <c r="G116" s="197" t="s">
        <v>142</v>
      </c>
      <c r="H116" s="198">
        <v>1</v>
      </c>
      <c r="I116" s="199"/>
      <c r="J116" s="199"/>
      <c r="K116" s="200">
        <f>ROUND(P116*H116,2)</f>
        <v>0</v>
      </c>
      <c r="L116" s="196" t="s">
        <v>143</v>
      </c>
      <c r="M116" s="57"/>
      <c r="N116" s="201" t="s">
        <v>25</v>
      </c>
      <c r="O116" s="202" t="s">
        <v>51</v>
      </c>
      <c r="P116" s="129">
        <f>I116+J116</f>
        <v>0</v>
      </c>
      <c r="Q116" s="129">
        <f>ROUND(I116*H116,2)</f>
        <v>0</v>
      </c>
      <c r="R116" s="129">
        <f>ROUND(J116*H116,2)</f>
        <v>0</v>
      </c>
      <c r="S116" s="38"/>
      <c r="T116" s="203">
        <f>S116*H116</f>
        <v>0</v>
      </c>
      <c r="U116" s="203">
        <v>0</v>
      </c>
      <c r="V116" s="203">
        <f>U116*H116</f>
        <v>0</v>
      </c>
      <c r="W116" s="203">
        <v>0</v>
      </c>
      <c r="X116" s="204">
        <f>W116*H116</f>
        <v>0</v>
      </c>
      <c r="AR116" s="20" t="s">
        <v>144</v>
      </c>
      <c r="AT116" s="20" t="s">
        <v>139</v>
      </c>
      <c r="AU116" s="20" t="s">
        <v>90</v>
      </c>
      <c r="AY116" s="20" t="s">
        <v>138</v>
      </c>
      <c r="BE116" s="205">
        <f>IF(O116="základní",K116,0)</f>
        <v>0</v>
      </c>
      <c r="BF116" s="205">
        <f>IF(O116="snížená",K116,0)</f>
        <v>0</v>
      </c>
      <c r="BG116" s="205">
        <f>IF(O116="zákl. přenesená",K116,0)</f>
        <v>0</v>
      </c>
      <c r="BH116" s="205">
        <f>IF(O116="sníž. přenesená",K116,0)</f>
        <v>0</v>
      </c>
      <c r="BI116" s="205">
        <f>IF(O116="nulová",K116,0)</f>
        <v>0</v>
      </c>
      <c r="BJ116" s="20" t="s">
        <v>26</v>
      </c>
      <c r="BK116" s="205">
        <f>ROUND(P116*H116,2)</f>
        <v>0</v>
      </c>
      <c r="BL116" s="20" t="s">
        <v>144</v>
      </c>
      <c r="BM116" s="20" t="s">
        <v>258</v>
      </c>
    </row>
    <row r="117" spans="2:65" s="1" customFormat="1" ht="25.5" customHeight="1">
      <c r="B117" s="37"/>
      <c r="C117" s="194" t="s">
        <v>259</v>
      </c>
      <c r="D117" s="194" t="s">
        <v>139</v>
      </c>
      <c r="E117" s="195" t="s">
        <v>260</v>
      </c>
      <c r="F117" s="196" t="s">
        <v>261</v>
      </c>
      <c r="G117" s="197" t="s">
        <v>165</v>
      </c>
      <c r="H117" s="198">
        <v>20</v>
      </c>
      <c r="I117" s="199"/>
      <c r="J117" s="199"/>
      <c r="K117" s="200">
        <f>ROUND(P117*H117,2)</f>
        <v>0</v>
      </c>
      <c r="L117" s="196" t="s">
        <v>143</v>
      </c>
      <c r="M117" s="57"/>
      <c r="N117" s="201" t="s">
        <v>25</v>
      </c>
      <c r="O117" s="202" t="s">
        <v>51</v>
      </c>
      <c r="P117" s="129">
        <f>I117+J117</f>
        <v>0</v>
      </c>
      <c r="Q117" s="129">
        <f>ROUND(I117*H117,2)</f>
        <v>0</v>
      </c>
      <c r="R117" s="129">
        <f>ROUND(J117*H117,2)</f>
        <v>0</v>
      </c>
      <c r="S117" s="38"/>
      <c r="T117" s="203">
        <f>S117*H117</f>
        <v>0</v>
      </c>
      <c r="U117" s="203">
        <v>0</v>
      </c>
      <c r="V117" s="203">
        <f>U117*H117</f>
        <v>0</v>
      </c>
      <c r="W117" s="203">
        <v>0</v>
      </c>
      <c r="X117" s="204">
        <f>W117*H117</f>
        <v>0</v>
      </c>
      <c r="AR117" s="20" t="s">
        <v>144</v>
      </c>
      <c r="AT117" s="20" t="s">
        <v>139</v>
      </c>
      <c r="AU117" s="20" t="s">
        <v>90</v>
      </c>
      <c r="AY117" s="20" t="s">
        <v>138</v>
      </c>
      <c r="BE117" s="205">
        <f>IF(O117="základní",K117,0)</f>
        <v>0</v>
      </c>
      <c r="BF117" s="205">
        <f>IF(O117="snížená",K117,0)</f>
        <v>0</v>
      </c>
      <c r="BG117" s="205">
        <f>IF(O117="zákl. přenesená",K117,0)</f>
        <v>0</v>
      </c>
      <c r="BH117" s="205">
        <f>IF(O117="sníž. přenesená",K117,0)</f>
        <v>0</v>
      </c>
      <c r="BI117" s="205">
        <f>IF(O117="nulová",K117,0)</f>
        <v>0</v>
      </c>
      <c r="BJ117" s="20" t="s">
        <v>26</v>
      </c>
      <c r="BK117" s="205">
        <f>ROUND(P117*H117,2)</f>
        <v>0</v>
      </c>
      <c r="BL117" s="20" t="s">
        <v>144</v>
      </c>
      <c r="BM117" s="20" t="s">
        <v>262</v>
      </c>
    </row>
    <row r="118" spans="2:65" s="10" customFormat="1" ht="37.35" customHeight="1">
      <c r="B118" s="179"/>
      <c r="C118" s="180"/>
      <c r="D118" s="181" t="s">
        <v>81</v>
      </c>
      <c r="E118" s="182" t="s">
        <v>91</v>
      </c>
      <c r="F118" s="182" t="s">
        <v>92</v>
      </c>
      <c r="G118" s="180"/>
      <c r="H118" s="180"/>
      <c r="I118" s="183"/>
      <c r="J118" s="183"/>
      <c r="K118" s="184">
        <f>BK118</f>
        <v>0</v>
      </c>
      <c r="L118" s="180"/>
      <c r="M118" s="185"/>
      <c r="N118" s="186"/>
      <c r="O118" s="187"/>
      <c r="P118" s="187"/>
      <c r="Q118" s="188">
        <f>SUM(Q119:Q126)</f>
        <v>0</v>
      </c>
      <c r="R118" s="188">
        <f>SUM(R119:R126)</f>
        <v>0</v>
      </c>
      <c r="S118" s="187"/>
      <c r="T118" s="189">
        <f>SUM(T119:T126)</f>
        <v>0</v>
      </c>
      <c r="U118" s="187"/>
      <c r="V118" s="189">
        <f>SUM(V119:V126)</f>
        <v>0</v>
      </c>
      <c r="W118" s="187"/>
      <c r="X118" s="190">
        <f>SUM(X119:X126)</f>
        <v>0</v>
      </c>
      <c r="AR118" s="191" t="s">
        <v>157</v>
      </c>
      <c r="AT118" s="192" t="s">
        <v>81</v>
      </c>
      <c r="AU118" s="192" t="s">
        <v>82</v>
      </c>
      <c r="AY118" s="191" t="s">
        <v>138</v>
      </c>
      <c r="BK118" s="193">
        <f>SUM(BK119:BK126)</f>
        <v>0</v>
      </c>
    </row>
    <row r="119" spans="2:65" s="1" customFormat="1" ht="63.75" customHeight="1">
      <c r="B119" s="37"/>
      <c r="C119" s="194" t="s">
        <v>263</v>
      </c>
      <c r="D119" s="194" t="s">
        <v>139</v>
      </c>
      <c r="E119" s="195" t="s">
        <v>264</v>
      </c>
      <c r="F119" s="196" t="s">
        <v>265</v>
      </c>
      <c r="G119" s="197" t="s">
        <v>170</v>
      </c>
      <c r="H119" s="198">
        <v>1.82</v>
      </c>
      <c r="I119" s="199"/>
      <c r="J119" s="199"/>
      <c r="K119" s="200">
        <f>ROUND(P119*H119,2)</f>
        <v>0</v>
      </c>
      <c r="L119" s="196" t="s">
        <v>143</v>
      </c>
      <c r="M119" s="57"/>
      <c r="N119" s="201" t="s">
        <v>25</v>
      </c>
      <c r="O119" s="202" t="s">
        <v>51</v>
      </c>
      <c r="P119" s="129">
        <f>I119+J119</f>
        <v>0</v>
      </c>
      <c r="Q119" s="129">
        <f>ROUND(I119*H119,2)</f>
        <v>0</v>
      </c>
      <c r="R119" s="129">
        <f>ROUND(J119*H119,2)</f>
        <v>0</v>
      </c>
      <c r="S119" s="38"/>
      <c r="T119" s="203">
        <f>S119*H119</f>
        <v>0</v>
      </c>
      <c r="U119" s="203">
        <v>0</v>
      </c>
      <c r="V119" s="203">
        <f>U119*H119</f>
        <v>0</v>
      </c>
      <c r="W119" s="203">
        <v>0</v>
      </c>
      <c r="X119" s="204">
        <f>W119*H119</f>
        <v>0</v>
      </c>
      <c r="AR119" s="20" t="s">
        <v>144</v>
      </c>
      <c r="AT119" s="20" t="s">
        <v>139</v>
      </c>
      <c r="AU119" s="20" t="s">
        <v>26</v>
      </c>
      <c r="AY119" s="20" t="s">
        <v>138</v>
      </c>
      <c r="BE119" s="205">
        <f>IF(O119="základní",K119,0)</f>
        <v>0</v>
      </c>
      <c r="BF119" s="205">
        <f>IF(O119="snížená",K119,0)</f>
        <v>0</v>
      </c>
      <c r="BG119" s="205">
        <f>IF(O119="zákl. přenesená",K119,0)</f>
        <v>0</v>
      </c>
      <c r="BH119" s="205">
        <f>IF(O119="sníž. přenesená",K119,0)</f>
        <v>0</v>
      </c>
      <c r="BI119" s="205">
        <f>IF(O119="nulová",K119,0)</f>
        <v>0</v>
      </c>
      <c r="BJ119" s="20" t="s">
        <v>26</v>
      </c>
      <c r="BK119" s="205">
        <f>ROUND(P119*H119,2)</f>
        <v>0</v>
      </c>
      <c r="BL119" s="20" t="s">
        <v>144</v>
      </c>
      <c r="BM119" s="20" t="s">
        <v>266</v>
      </c>
    </row>
    <row r="120" spans="2:65" s="1" customFormat="1" ht="54">
      <c r="B120" s="37"/>
      <c r="C120" s="59"/>
      <c r="D120" s="206" t="s">
        <v>172</v>
      </c>
      <c r="E120" s="59"/>
      <c r="F120" s="207" t="s">
        <v>173</v>
      </c>
      <c r="G120" s="59"/>
      <c r="H120" s="59"/>
      <c r="I120" s="163"/>
      <c r="J120" s="163"/>
      <c r="K120" s="59"/>
      <c r="L120" s="59"/>
      <c r="M120" s="57"/>
      <c r="N120" s="208"/>
      <c r="O120" s="38"/>
      <c r="P120" s="38"/>
      <c r="Q120" s="38"/>
      <c r="R120" s="38"/>
      <c r="S120" s="38"/>
      <c r="T120" s="38"/>
      <c r="U120" s="38"/>
      <c r="V120" s="38"/>
      <c r="W120" s="38"/>
      <c r="X120" s="73"/>
      <c r="AT120" s="20" t="s">
        <v>172</v>
      </c>
      <c r="AU120" s="20" t="s">
        <v>26</v>
      </c>
    </row>
    <row r="121" spans="2:65" s="1" customFormat="1" ht="27">
      <c r="B121" s="37"/>
      <c r="C121" s="59"/>
      <c r="D121" s="206" t="s">
        <v>174</v>
      </c>
      <c r="E121" s="59"/>
      <c r="F121" s="207" t="s">
        <v>267</v>
      </c>
      <c r="G121" s="59"/>
      <c r="H121" s="59"/>
      <c r="I121" s="163"/>
      <c r="J121" s="163"/>
      <c r="K121" s="59"/>
      <c r="L121" s="59"/>
      <c r="M121" s="57"/>
      <c r="N121" s="208"/>
      <c r="O121" s="38"/>
      <c r="P121" s="38"/>
      <c r="Q121" s="38"/>
      <c r="R121" s="38"/>
      <c r="S121" s="38"/>
      <c r="T121" s="38"/>
      <c r="U121" s="38"/>
      <c r="V121" s="38"/>
      <c r="W121" s="38"/>
      <c r="X121" s="73"/>
      <c r="AT121" s="20" t="s">
        <v>174</v>
      </c>
      <c r="AU121" s="20" t="s">
        <v>26</v>
      </c>
    </row>
    <row r="122" spans="2:65" s="1" customFormat="1" ht="127.5" customHeight="1">
      <c r="B122" s="37"/>
      <c r="C122" s="194" t="s">
        <v>268</v>
      </c>
      <c r="D122" s="194" t="s">
        <v>139</v>
      </c>
      <c r="E122" s="195" t="s">
        <v>177</v>
      </c>
      <c r="F122" s="196" t="s">
        <v>178</v>
      </c>
      <c r="G122" s="197" t="s">
        <v>170</v>
      </c>
      <c r="H122" s="198">
        <v>1.82</v>
      </c>
      <c r="I122" s="199"/>
      <c r="J122" s="199"/>
      <c r="K122" s="200">
        <f>ROUND(P122*H122,2)</f>
        <v>0</v>
      </c>
      <c r="L122" s="196" t="s">
        <v>143</v>
      </c>
      <c r="M122" s="57"/>
      <c r="N122" s="201" t="s">
        <v>25</v>
      </c>
      <c r="O122" s="202" t="s">
        <v>51</v>
      </c>
      <c r="P122" s="129">
        <f>I122+J122</f>
        <v>0</v>
      </c>
      <c r="Q122" s="129">
        <f>ROUND(I122*H122,2)</f>
        <v>0</v>
      </c>
      <c r="R122" s="129">
        <f>ROUND(J122*H122,2)</f>
        <v>0</v>
      </c>
      <c r="S122" s="38"/>
      <c r="T122" s="203">
        <f>S122*H122</f>
        <v>0</v>
      </c>
      <c r="U122" s="203">
        <v>0</v>
      </c>
      <c r="V122" s="203">
        <f>U122*H122</f>
        <v>0</v>
      </c>
      <c r="W122" s="203">
        <v>0</v>
      </c>
      <c r="X122" s="204">
        <f>W122*H122</f>
        <v>0</v>
      </c>
      <c r="AR122" s="20" t="s">
        <v>144</v>
      </c>
      <c r="AT122" s="20" t="s">
        <v>139</v>
      </c>
      <c r="AU122" s="20" t="s">
        <v>26</v>
      </c>
      <c r="AY122" s="20" t="s">
        <v>138</v>
      </c>
      <c r="BE122" s="205">
        <f>IF(O122="základní",K122,0)</f>
        <v>0</v>
      </c>
      <c r="BF122" s="205">
        <f>IF(O122="snížená",K122,0)</f>
        <v>0</v>
      </c>
      <c r="BG122" s="205">
        <f>IF(O122="zákl. přenesená",K122,0)</f>
        <v>0</v>
      </c>
      <c r="BH122" s="205">
        <f>IF(O122="sníž. přenesená",K122,0)</f>
        <v>0</v>
      </c>
      <c r="BI122" s="205">
        <f>IF(O122="nulová",K122,0)</f>
        <v>0</v>
      </c>
      <c r="BJ122" s="20" t="s">
        <v>26</v>
      </c>
      <c r="BK122" s="205">
        <f>ROUND(P122*H122,2)</f>
        <v>0</v>
      </c>
      <c r="BL122" s="20" t="s">
        <v>144</v>
      </c>
      <c r="BM122" s="20" t="s">
        <v>269</v>
      </c>
    </row>
    <row r="123" spans="2:65" s="1" customFormat="1" ht="108">
      <c r="B123" s="37"/>
      <c r="C123" s="59"/>
      <c r="D123" s="206" t="s">
        <v>172</v>
      </c>
      <c r="E123" s="59"/>
      <c r="F123" s="207" t="s">
        <v>180</v>
      </c>
      <c r="G123" s="59"/>
      <c r="H123" s="59"/>
      <c r="I123" s="163"/>
      <c r="J123" s="163"/>
      <c r="K123" s="59"/>
      <c r="L123" s="59"/>
      <c r="M123" s="57"/>
      <c r="N123" s="208"/>
      <c r="O123" s="38"/>
      <c r="P123" s="38"/>
      <c r="Q123" s="38"/>
      <c r="R123" s="38"/>
      <c r="S123" s="38"/>
      <c r="T123" s="38"/>
      <c r="U123" s="38"/>
      <c r="V123" s="38"/>
      <c r="W123" s="38"/>
      <c r="X123" s="73"/>
      <c r="AT123" s="20" t="s">
        <v>172</v>
      </c>
      <c r="AU123" s="20" t="s">
        <v>26</v>
      </c>
    </row>
    <row r="124" spans="2:65" s="1" customFormat="1" ht="63.75" customHeight="1">
      <c r="B124" s="37"/>
      <c r="C124" s="194" t="s">
        <v>270</v>
      </c>
      <c r="D124" s="194" t="s">
        <v>139</v>
      </c>
      <c r="E124" s="195" t="s">
        <v>271</v>
      </c>
      <c r="F124" s="196" t="s">
        <v>272</v>
      </c>
      <c r="G124" s="197" t="s">
        <v>170</v>
      </c>
      <c r="H124" s="198">
        <v>1.82</v>
      </c>
      <c r="I124" s="199"/>
      <c r="J124" s="199"/>
      <c r="K124" s="200">
        <f>ROUND(P124*H124,2)</f>
        <v>0</v>
      </c>
      <c r="L124" s="196" t="s">
        <v>143</v>
      </c>
      <c r="M124" s="57"/>
      <c r="N124" s="201" t="s">
        <v>25</v>
      </c>
      <c r="O124" s="202" t="s">
        <v>51</v>
      </c>
      <c r="P124" s="129">
        <f>I124+J124</f>
        <v>0</v>
      </c>
      <c r="Q124" s="129">
        <f>ROUND(I124*H124,2)</f>
        <v>0</v>
      </c>
      <c r="R124" s="129">
        <f>ROUND(J124*H124,2)</f>
        <v>0</v>
      </c>
      <c r="S124" s="38"/>
      <c r="T124" s="203">
        <f>S124*H124</f>
        <v>0</v>
      </c>
      <c r="U124" s="203">
        <v>0</v>
      </c>
      <c r="V124" s="203">
        <f>U124*H124</f>
        <v>0</v>
      </c>
      <c r="W124" s="203">
        <v>0</v>
      </c>
      <c r="X124" s="204">
        <f>W124*H124</f>
        <v>0</v>
      </c>
      <c r="AR124" s="20" t="s">
        <v>144</v>
      </c>
      <c r="AT124" s="20" t="s">
        <v>139</v>
      </c>
      <c r="AU124" s="20" t="s">
        <v>26</v>
      </c>
      <c r="AY124" s="20" t="s">
        <v>138</v>
      </c>
      <c r="BE124" s="205">
        <f>IF(O124="základní",K124,0)</f>
        <v>0</v>
      </c>
      <c r="BF124" s="205">
        <f>IF(O124="snížená",K124,0)</f>
        <v>0</v>
      </c>
      <c r="BG124" s="205">
        <f>IF(O124="zákl. přenesená",K124,0)</f>
        <v>0</v>
      </c>
      <c r="BH124" s="205">
        <f>IF(O124="sníž. přenesená",K124,0)</f>
        <v>0</v>
      </c>
      <c r="BI124" s="205">
        <f>IF(O124="nulová",K124,0)</f>
        <v>0</v>
      </c>
      <c r="BJ124" s="20" t="s">
        <v>26</v>
      </c>
      <c r="BK124" s="205">
        <f>ROUND(P124*H124,2)</f>
        <v>0</v>
      </c>
      <c r="BL124" s="20" t="s">
        <v>144</v>
      </c>
      <c r="BM124" s="20" t="s">
        <v>273</v>
      </c>
    </row>
    <row r="125" spans="2:65" s="1" customFormat="1" ht="54">
      <c r="B125" s="37"/>
      <c r="C125" s="59"/>
      <c r="D125" s="206" t="s">
        <v>172</v>
      </c>
      <c r="E125" s="59"/>
      <c r="F125" s="207" t="s">
        <v>274</v>
      </c>
      <c r="G125" s="59"/>
      <c r="H125" s="59"/>
      <c r="I125" s="163"/>
      <c r="J125" s="163"/>
      <c r="K125" s="59"/>
      <c r="L125" s="59"/>
      <c r="M125" s="57"/>
      <c r="N125" s="208"/>
      <c r="O125" s="38"/>
      <c r="P125" s="38"/>
      <c r="Q125" s="38"/>
      <c r="R125" s="38"/>
      <c r="S125" s="38"/>
      <c r="T125" s="38"/>
      <c r="U125" s="38"/>
      <c r="V125" s="38"/>
      <c r="W125" s="38"/>
      <c r="X125" s="73"/>
      <c r="AT125" s="20" t="s">
        <v>172</v>
      </c>
      <c r="AU125" s="20" t="s">
        <v>26</v>
      </c>
    </row>
    <row r="126" spans="2:65" s="1" customFormat="1" ht="27">
      <c r="B126" s="37"/>
      <c r="C126" s="59"/>
      <c r="D126" s="206" t="s">
        <v>174</v>
      </c>
      <c r="E126" s="59"/>
      <c r="F126" s="207" t="s">
        <v>275</v>
      </c>
      <c r="G126" s="59"/>
      <c r="H126" s="59"/>
      <c r="I126" s="163"/>
      <c r="J126" s="163"/>
      <c r="K126" s="59"/>
      <c r="L126" s="59"/>
      <c r="M126" s="57"/>
      <c r="N126" s="221"/>
      <c r="O126" s="222"/>
      <c r="P126" s="222"/>
      <c r="Q126" s="222"/>
      <c r="R126" s="222"/>
      <c r="S126" s="222"/>
      <c r="T126" s="222"/>
      <c r="U126" s="222"/>
      <c r="V126" s="222"/>
      <c r="W126" s="222"/>
      <c r="X126" s="223"/>
      <c r="AT126" s="20" t="s">
        <v>174</v>
      </c>
      <c r="AU126" s="20" t="s">
        <v>26</v>
      </c>
    </row>
    <row r="127" spans="2:65" s="1" customFormat="1" ht="6.95" customHeight="1">
      <c r="B127" s="52"/>
      <c r="C127" s="53"/>
      <c r="D127" s="53"/>
      <c r="E127" s="53"/>
      <c r="F127" s="53"/>
      <c r="G127" s="53"/>
      <c r="H127" s="53"/>
      <c r="I127" s="138"/>
      <c r="J127" s="138"/>
      <c r="K127" s="53"/>
      <c r="L127" s="53"/>
      <c r="M127" s="57"/>
    </row>
  </sheetData>
  <sheetProtection algorithmName="SHA-512" hashValue="XNj0ghkx702/o6+iXtRPBEan2H/vRhlavtg99TWpd/uxrwnX+OrAhwV/nXO/QGF2+O4e5Lx3zvFzX3EW5RqXxw==" saltValue="BkVhE9GVEl/oTBLEdExe1TsgrSIjUZKIUvjfRKzyEwZSUQtznsZeUWLy5zi93uwJyvOmddbV0z9qa3EWsa0VWw==" spinCount="100000" sheet="1" objects="1" scenarios="1" formatColumns="0" formatRows="0" autoFilter="0"/>
  <autoFilter ref="C81:L126"/>
  <mergeCells count="10">
    <mergeCell ref="J53:J54"/>
    <mergeCell ref="E72:H72"/>
    <mergeCell ref="E74:H74"/>
    <mergeCell ref="G1:H1"/>
    <mergeCell ref="M2:Z2"/>
    <mergeCell ref="E7:H7"/>
    <mergeCell ref="E9:H9"/>
    <mergeCell ref="E24:H24"/>
    <mergeCell ref="E47:H47"/>
    <mergeCell ref="E49:H49"/>
  </mergeCells>
  <hyperlinks>
    <hyperlink ref="F1:G1" location="C2" display="1) Krycí list soupisu"/>
    <hyperlink ref="G1:H1" location="C56" display="2) Rekapitulace"/>
    <hyperlink ref="J1" location="C81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workbookViewId="0">
      <pane ySplit="1" topLeftCell="A2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10" width="23.5" style="107" customWidth="1"/>
    <col min="11" max="11" width="23.5" customWidth="1"/>
    <col min="12" max="12" width="15.5" customWidth="1"/>
    <col min="19" max="19" width="8.1640625" customWidth="1"/>
    <col min="20" max="20" width="29.6640625" customWidth="1"/>
    <col min="21" max="21" width="16.33203125" customWidth="1"/>
    <col min="22" max="24" width="20" customWidth="1"/>
    <col min="25" max="25" width="12.33203125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8"/>
      <c r="C1" s="108"/>
      <c r="D1" s="109" t="s">
        <v>1</v>
      </c>
      <c r="E1" s="108"/>
      <c r="F1" s="110" t="s">
        <v>96</v>
      </c>
      <c r="G1" s="354" t="s">
        <v>97</v>
      </c>
      <c r="H1" s="354"/>
      <c r="I1" s="111"/>
      <c r="J1" s="112" t="s">
        <v>98</v>
      </c>
      <c r="K1" s="109" t="s">
        <v>99</v>
      </c>
      <c r="L1" s="110" t="s">
        <v>100</v>
      </c>
      <c r="M1" s="110"/>
      <c r="N1" s="110"/>
      <c r="O1" s="110"/>
      <c r="P1" s="110"/>
      <c r="Q1" s="110"/>
      <c r="R1" s="110"/>
      <c r="S1" s="110"/>
      <c r="T1" s="110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T2" s="20" t="s">
        <v>94</v>
      </c>
    </row>
    <row r="3" spans="1:70" ht="6.95" customHeight="1">
      <c r="B3" s="21"/>
      <c r="C3" s="22"/>
      <c r="D3" s="22"/>
      <c r="E3" s="22"/>
      <c r="F3" s="22"/>
      <c r="G3" s="22"/>
      <c r="H3" s="22"/>
      <c r="I3" s="113"/>
      <c r="J3" s="113"/>
      <c r="K3" s="22"/>
      <c r="L3" s="23"/>
      <c r="AT3" s="20" t="s">
        <v>90</v>
      </c>
    </row>
    <row r="4" spans="1:70" ht="36.950000000000003" customHeight="1">
      <c r="B4" s="24"/>
      <c r="C4" s="25"/>
      <c r="D4" s="26" t="s">
        <v>101</v>
      </c>
      <c r="E4" s="25"/>
      <c r="F4" s="25"/>
      <c r="G4" s="25"/>
      <c r="H4" s="25"/>
      <c r="I4" s="114"/>
      <c r="J4" s="114"/>
      <c r="K4" s="25"/>
      <c r="L4" s="27"/>
      <c r="N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14"/>
      <c r="J5" s="114"/>
      <c r="K5" s="25"/>
      <c r="L5" s="27"/>
    </row>
    <row r="6" spans="1:70" ht="15">
      <c r="B6" s="24"/>
      <c r="C6" s="25"/>
      <c r="D6" s="33" t="s">
        <v>19</v>
      </c>
      <c r="E6" s="25"/>
      <c r="F6" s="25"/>
      <c r="G6" s="25"/>
      <c r="H6" s="25"/>
      <c r="I6" s="114"/>
      <c r="J6" s="114"/>
      <c r="K6" s="25"/>
      <c r="L6" s="27"/>
    </row>
    <row r="7" spans="1:70" ht="16.5" customHeight="1">
      <c r="B7" s="24"/>
      <c r="C7" s="25"/>
      <c r="D7" s="25"/>
      <c r="E7" s="345" t="str">
        <f>'Rekapitulace zakázky'!K6</f>
        <v>Oprava ZV t.ú. Hranice n.M. - Hranice n.M. město</v>
      </c>
      <c r="F7" s="346"/>
      <c r="G7" s="346"/>
      <c r="H7" s="346"/>
      <c r="I7" s="114"/>
      <c r="J7" s="114"/>
      <c r="K7" s="25"/>
      <c r="L7" s="27"/>
    </row>
    <row r="8" spans="1:70" s="1" customFormat="1" ht="15">
      <c r="B8" s="37"/>
      <c r="C8" s="38"/>
      <c r="D8" s="33" t="s">
        <v>102</v>
      </c>
      <c r="E8" s="38"/>
      <c r="F8" s="38"/>
      <c r="G8" s="38"/>
      <c r="H8" s="38"/>
      <c r="I8" s="115"/>
      <c r="J8" s="115"/>
      <c r="K8" s="38"/>
      <c r="L8" s="41"/>
    </row>
    <row r="9" spans="1:70" s="1" customFormat="1" ht="36.950000000000003" customHeight="1">
      <c r="B9" s="37"/>
      <c r="C9" s="38"/>
      <c r="D9" s="38"/>
      <c r="E9" s="347" t="s">
        <v>116</v>
      </c>
      <c r="F9" s="348"/>
      <c r="G9" s="348"/>
      <c r="H9" s="348"/>
      <c r="I9" s="115"/>
      <c r="J9" s="115"/>
      <c r="K9" s="38"/>
      <c r="L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15"/>
      <c r="J10" s="115"/>
      <c r="K10" s="38"/>
      <c r="L10" s="41"/>
    </row>
    <row r="11" spans="1:70" s="1" customFormat="1" ht="14.45" customHeight="1">
      <c r="B11" s="37"/>
      <c r="C11" s="38"/>
      <c r="D11" s="33" t="s">
        <v>22</v>
      </c>
      <c r="E11" s="38"/>
      <c r="F11" s="31" t="s">
        <v>95</v>
      </c>
      <c r="G11" s="38"/>
      <c r="H11" s="38"/>
      <c r="I11" s="116" t="s">
        <v>24</v>
      </c>
      <c r="J11" s="117" t="s">
        <v>25</v>
      </c>
      <c r="K11" s="38"/>
      <c r="L11" s="41"/>
    </row>
    <row r="12" spans="1:70" s="1" customFormat="1" ht="14.45" customHeight="1">
      <c r="B12" s="37"/>
      <c r="C12" s="38"/>
      <c r="D12" s="33" t="s">
        <v>27</v>
      </c>
      <c r="E12" s="38"/>
      <c r="F12" s="31" t="s">
        <v>28</v>
      </c>
      <c r="G12" s="38"/>
      <c r="H12" s="38"/>
      <c r="I12" s="116" t="s">
        <v>29</v>
      </c>
      <c r="J12" s="118">
        <f>'Rekapitulace zakázky'!AN8</f>
        <v>0</v>
      </c>
      <c r="K12" s="38"/>
      <c r="L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15"/>
      <c r="J13" s="115"/>
      <c r="K13" s="38"/>
      <c r="L13" s="41"/>
    </row>
    <row r="14" spans="1:70" s="1" customFormat="1" ht="14.45" customHeight="1">
      <c r="B14" s="37"/>
      <c r="C14" s="38"/>
      <c r="D14" s="33" t="s">
        <v>32</v>
      </c>
      <c r="E14" s="38"/>
      <c r="F14" s="38"/>
      <c r="G14" s="38"/>
      <c r="H14" s="38"/>
      <c r="I14" s="116" t="s">
        <v>33</v>
      </c>
      <c r="J14" s="117" t="s">
        <v>34</v>
      </c>
      <c r="K14" s="38"/>
      <c r="L14" s="41"/>
    </row>
    <row r="15" spans="1:70" s="1" customFormat="1" ht="18" customHeight="1">
      <c r="B15" s="37"/>
      <c r="C15" s="38"/>
      <c r="D15" s="38"/>
      <c r="E15" s="31" t="s">
        <v>35</v>
      </c>
      <c r="F15" s="38"/>
      <c r="G15" s="38"/>
      <c r="H15" s="38"/>
      <c r="I15" s="116" t="s">
        <v>36</v>
      </c>
      <c r="J15" s="117" t="s">
        <v>37</v>
      </c>
      <c r="K15" s="38"/>
      <c r="L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15"/>
      <c r="J16" s="115"/>
      <c r="K16" s="38"/>
      <c r="L16" s="41"/>
    </row>
    <row r="17" spans="2:12" s="1" customFormat="1" ht="14.45" customHeight="1">
      <c r="B17" s="37"/>
      <c r="C17" s="38"/>
      <c r="D17" s="33" t="s">
        <v>38</v>
      </c>
      <c r="E17" s="38"/>
      <c r="F17" s="38"/>
      <c r="G17" s="38"/>
      <c r="H17" s="38"/>
      <c r="I17" s="116" t="s">
        <v>33</v>
      </c>
      <c r="J17" s="117" t="str">
        <f>IF('Rekapitulace zakázky'!AN13="Vyplň údaj","",IF('Rekapitulace zakázky'!AN13="","",'Rekapitulace zakázky'!AN13))</f>
        <v/>
      </c>
      <c r="K17" s="38"/>
      <c r="L17" s="41"/>
    </row>
    <row r="18" spans="2:12" s="1" customFormat="1" ht="18" customHeight="1">
      <c r="B18" s="37"/>
      <c r="C18" s="38"/>
      <c r="D18" s="38"/>
      <c r="E18" s="31" t="str">
        <f>IF('Rekapitulace zakázky'!E14="Vyplň údaj","",IF('Rekapitulace zakázky'!E14="","",'Rekapitulace zakázky'!E14))</f>
        <v/>
      </c>
      <c r="F18" s="38"/>
      <c r="G18" s="38"/>
      <c r="H18" s="38"/>
      <c r="I18" s="116" t="s">
        <v>36</v>
      </c>
      <c r="J18" s="117" t="str">
        <f>IF('Rekapitulace zakázky'!AN14="Vyplň údaj","",IF('Rekapitulace zakázky'!AN14="","",'Rekapitulace zakázky'!AN14))</f>
        <v/>
      </c>
      <c r="K18" s="38"/>
      <c r="L18" s="41"/>
    </row>
    <row r="19" spans="2:12" s="1" customFormat="1" ht="6.95" customHeight="1">
      <c r="B19" s="37"/>
      <c r="C19" s="38"/>
      <c r="D19" s="38"/>
      <c r="E19" s="38"/>
      <c r="F19" s="38"/>
      <c r="G19" s="38"/>
      <c r="H19" s="38"/>
      <c r="I19" s="115"/>
      <c r="J19" s="115"/>
      <c r="K19" s="38"/>
      <c r="L19" s="41"/>
    </row>
    <row r="20" spans="2:12" s="1" customFormat="1" ht="14.45" customHeight="1">
      <c r="B20" s="37"/>
      <c r="C20" s="38"/>
      <c r="D20" s="33" t="s">
        <v>40</v>
      </c>
      <c r="E20" s="38"/>
      <c r="F20" s="38"/>
      <c r="G20" s="38"/>
      <c r="H20" s="38"/>
      <c r="I20" s="116" t="s">
        <v>33</v>
      </c>
      <c r="J20" s="117" t="s">
        <v>41</v>
      </c>
      <c r="K20" s="38"/>
      <c r="L20" s="41"/>
    </row>
    <row r="21" spans="2:12" s="1" customFormat="1" ht="18" customHeight="1">
      <c r="B21" s="37"/>
      <c r="C21" s="38"/>
      <c r="D21" s="38"/>
      <c r="E21" s="31" t="s">
        <v>42</v>
      </c>
      <c r="F21" s="38"/>
      <c r="G21" s="38"/>
      <c r="H21" s="38"/>
      <c r="I21" s="116" t="s">
        <v>36</v>
      </c>
      <c r="J21" s="117" t="s">
        <v>43</v>
      </c>
      <c r="K21" s="38"/>
      <c r="L21" s="41"/>
    </row>
    <row r="22" spans="2:12" s="1" customFormat="1" ht="6.95" customHeight="1">
      <c r="B22" s="37"/>
      <c r="C22" s="38"/>
      <c r="D22" s="38"/>
      <c r="E22" s="38"/>
      <c r="F22" s="38"/>
      <c r="G22" s="38"/>
      <c r="H22" s="38"/>
      <c r="I22" s="115"/>
      <c r="J22" s="115"/>
      <c r="K22" s="38"/>
      <c r="L22" s="41"/>
    </row>
    <row r="23" spans="2:12" s="1" customFormat="1" ht="14.45" customHeight="1">
      <c r="B23" s="37"/>
      <c r="C23" s="38"/>
      <c r="D23" s="33" t="s">
        <v>44</v>
      </c>
      <c r="E23" s="38"/>
      <c r="F23" s="38"/>
      <c r="G23" s="38"/>
      <c r="H23" s="38"/>
      <c r="I23" s="115"/>
      <c r="J23" s="115"/>
      <c r="K23" s="38"/>
      <c r="L23" s="41"/>
    </row>
    <row r="24" spans="2:12" s="6" customFormat="1" ht="71.25" customHeight="1">
      <c r="B24" s="119"/>
      <c r="C24" s="120"/>
      <c r="D24" s="120"/>
      <c r="E24" s="334" t="s">
        <v>45</v>
      </c>
      <c r="F24" s="334"/>
      <c r="G24" s="334"/>
      <c r="H24" s="334"/>
      <c r="I24" s="121"/>
      <c r="J24" s="121"/>
      <c r="K24" s="120"/>
      <c r="L24" s="122"/>
    </row>
    <row r="25" spans="2:12" s="1" customFormat="1" ht="6.95" customHeight="1">
      <c r="B25" s="37"/>
      <c r="C25" s="38"/>
      <c r="D25" s="38"/>
      <c r="E25" s="38"/>
      <c r="F25" s="38"/>
      <c r="G25" s="38"/>
      <c r="H25" s="38"/>
      <c r="I25" s="115"/>
      <c r="J25" s="115"/>
      <c r="K25" s="38"/>
      <c r="L25" s="41"/>
    </row>
    <row r="26" spans="2:12" s="1" customFormat="1" ht="6.95" customHeight="1">
      <c r="B26" s="37"/>
      <c r="C26" s="38"/>
      <c r="D26" s="80"/>
      <c r="E26" s="80"/>
      <c r="F26" s="80"/>
      <c r="G26" s="80"/>
      <c r="H26" s="80"/>
      <c r="I26" s="123"/>
      <c r="J26" s="123"/>
      <c r="K26" s="80"/>
      <c r="L26" s="124"/>
    </row>
    <row r="27" spans="2:12" s="1" customFormat="1" ht="15">
      <c r="B27" s="37"/>
      <c r="C27" s="38"/>
      <c r="D27" s="38"/>
      <c r="E27" s="33" t="s">
        <v>104</v>
      </c>
      <c r="F27" s="38"/>
      <c r="G27" s="38"/>
      <c r="H27" s="38"/>
      <c r="I27" s="115"/>
      <c r="J27" s="115"/>
      <c r="K27" s="125">
        <f>I58</f>
        <v>0</v>
      </c>
      <c r="L27" s="41"/>
    </row>
    <row r="28" spans="2:12" s="1" customFormat="1" ht="15">
      <c r="B28" s="37"/>
      <c r="C28" s="38"/>
      <c r="D28" s="38"/>
      <c r="E28" s="33" t="s">
        <v>105</v>
      </c>
      <c r="F28" s="38"/>
      <c r="G28" s="38"/>
      <c r="H28" s="38"/>
      <c r="I28" s="115"/>
      <c r="J28" s="115"/>
      <c r="K28" s="125">
        <f>J58</f>
        <v>0</v>
      </c>
      <c r="L28" s="41"/>
    </row>
    <row r="29" spans="2:12" s="1" customFormat="1" ht="25.35" customHeight="1">
      <c r="B29" s="37"/>
      <c r="C29" s="38"/>
      <c r="D29" s="126" t="s">
        <v>46</v>
      </c>
      <c r="E29" s="38"/>
      <c r="F29" s="38"/>
      <c r="G29" s="38"/>
      <c r="H29" s="38"/>
      <c r="I29" s="115"/>
      <c r="J29" s="115"/>
      <c r="K29" s="127">
        <f>ROUND(K79,2)</f>
        <v>0</v>
      </c>
      <c r="L29" s="41"/>
    </row>
    <row r="30" spans="2:12" s="1" customFormat="1" ht="6.95" customHeight="1">
      <c r="B30" s="37"/>
      <c r="C30" s="38"/>
      <c r="D30" s="80"/>
      <c r="E30" s="80"/>
      <c r="F30" s="80"/>
      <c r="G30" s="80"/>
      <c r="H30" s="80"/>
      <c r="I30" s="123"/>
      <c r="J30" s="123"/>
      <c r="K30" s="80"/>
      <c r="L30" s="124"/>
    </row>
    <row r="31" spans="2:12" s="1" customFormat="1" ht="14.45" customHeight="1">
      <c r="B31" s="37"/>
      <c r="C31" s="38"/>
      <c r="D31" s="38"/>
      <c r="E31" s="38"/>
      <c r="F31" s="42" t="s">
        <v>48</v>
      </c>
      <c r="G31" s="38"/>
      <c r="H31" s="38"/>
      <c r="I31" s="128" t="s">
        <v>47</v>
      </c>
      <c r="J31" s="115"/>
      <c r="K31" s="42" t="s">
        <v>49</v>
      </c>
      <c r="L31" s="41"/>
    </row>
    <row r="32" spans="2:12" s="1" customFormat="1" ht="14.45" customHeight="1">
      <c r="B32" s="37"/>
      <c r="C32" s="38"/>
      <c r="D32" s="45" t="s">
        <v>50</v>
      </c>
      <c r="E32" s="45" t="s">
        <v>51</v>
      </c>
      <c r="F32" s="129">
        <f>ROUND(SUM(BE79:BE82), 2)</f>
        <v>0</v>
      </c>
      <c r="G32" s="38"/>
      <c r="H32" s="38"/>
      <c r="I32" s="130">
        <v>0.21</v>
      </c>
      <c r="J32" s="115"/>
      <c r="K32" s="129">
        <f>ROUND(ROUND((SUM(BE79:BE82)), 2)*I32, 2)</f>
        <v>0</v>
      </c>
      <c r="L32" s="41"/>
    </row>
    <row r="33" spans="2:12" s="1" customFormat="1" ht="14.45" customHeight="1">
      <c r="B33" s="37"/>
      <c r="C33" s="38"/>
      <c r="D33" s="38"/>
      <c r="E33" s="45" t="s">
        <v>52</v>
      </c>
      <c r="F33" s="129">
        <f>ROUND(SUM(BF79:BF82), 2)</f>
        <v>0</v>
      </c>
      <c r="G33" s="38"/>
      <c r="H33" s="38"/>
      <c r="I33" s="130">
        <v>0.15</v>
      </c>
      <c r="J33" s="115"/>
      <c r="K33" s="129">
        <f>ROUND(ROUND((SUM(BF79:BF82)), 2)*I33, 2)</f>
        <v>0</v>
      </c>
      <c r="L33" s="41"/>
    </row>
    <row r="34" spans="2:12" s="1" customFormat="1" ht="14.45" hidden="1" customHeight="1">
      <c r="B34" s="37"/>
      <c r="C34" s="38"/>
      <c r="D34" s="38"/>
      <c r="E34" s="45" t="s">
        <v>53</v>
      </c>
      <c r="F34" s="129">
        <f>ROUND(SUM(BG79:BG82), 2)</f>
        <v>0</v>
      </c>
      <c r="G34" s="38"/>
      <c r="H34" s="38"/>
      <c r="I34" s="130">
        <v>0.21</v>
      </c>
      <c r="J34" s="115"/>
      <c r="K34" s="129">
        <v>0</v>
      </c>
      <c r="L34" s="41"/>
    </row>
    <row r="35" spans="2:12" s="1" customFormat="1" ht="14.45" hidden="1" customHeight="1">
      <c r="B35" s="37"/>
      <c r="C35" s="38"/>
      <c r="D35" s="38"/>
      <c r="E35" s="45" t="s">
        <v>54</v>
      </c>
      <c r="F35" s="129">
        <f>ROUND(SUM(BH79:BH82), 2)</f>
        <v>0</v>
      </c>
      <c r="G35" s="38"/>
      <c r="H35" s="38"/>
      <c r="I35" s="130">
        <v>0.15</v>
      </c>
      <c r="J35" s="115"/>
      <c r="K35" s="129">
        <v>0</v>
      </c>
      <c r="L35" s="41"/>
    </row>
    <row r="36" spans="2:12" s="1" customFormat="1" ht="14.45" hidden="1" customHeight="1">
      <c r="B36" s="37"/>
      <c r="C36" s="38"/>
      <c r="D36" s="38"/>
      <c r="E36" s="45" t="s">
        <v>55</v>
      </c>
      <c r="F36" s="129">
        <f>ROUND(SUM(BI79:BI82), 2)</f>
        <v>0</v>
      </c>
      <c r="G36" s="38"/>
      <c r="H36" s="38"/>
      <c r="I36" s="130">
        <v>0</v>
      </c>
      <c r="J36" s="115"/>
      <c r="K36" s="129">
        <v>0</v>
      </c>
      <c r="L36" s="41"/>
    </row>
    <row r="37" spans="2:12" s="1" customFormat="1" ht="6.95" customHeight="1">
      <c r="B37" s="37"/>
      <c r="C37" s="38"/>
      <c r="D37" s="38"/>
      <c r="E37" s="38"/>
      <c r="F37" s="38"/>
      <c r="G37" s="38"/>
      <c r="H37" s="38"/>
      <c r="I37" s="115"/>
      <c r="J37" s="115"/>
      <c r="K37" s="38"/>
      <c r="L37" s="41"/>
    </row>
    <row r="38" spans="2:12" s="1" customFormat="1" ht="25.35" customHeight="1">
      <c r="B38" s="37"/>
      <c r="C38" s="131"/>
      <c r="D38" s="132" t="s">
        <v>56</v>
      </c>
      <c r="E38" s="74"/>
      <c r="F38" s="74"/>
      <c r="G38" s="133" t="s">
        <v>57</v>
      </c>
      <c r="H38" s="134" t="s">
        <v>58</v>
      </c>
      <c r="I38" s="135"/>
      <c r="J38" s="135"/>
      <c r="K38" s="136">
        <f>SUM(K29:K36)</f>
        <v>0</v>
      </c>
      <c r="L38" s="137"/>
    </row>
    <row r="39" spans="2:12" s="1" customFormat="1" ht="14.45" customHeight="1">
      <c r="B39" s="52"/>
      <c r="C39" s="53"/>
      <c r="D39" s="53"/>
      <c r="E39" s="53"/>
      <c r="F39" s="53"/>
      <c r="G39" s="53"/>
      <c r="H39" s="53"/>
      <c r="I39" s="138"/>
      <c r="J39" s="138"/>
      <c r="K39" s="53"/>
      <c r="L39" s="54"/>
    </row>
    <row r="43" spans="2:12" s="1" customFormat="1" ht="6.95" customHeight="1">
      <c r="B43" s="139"/>
      <c r="C43" s="140"/>
      <c r="D43" s="140"/>
      <c r="E43" s="140"/>
      <c r="F43" s="140"/>
      <c r="G43" s="140"/>
      <c r="H43" s="140"/>
      <c r="I43" s="141"/>
      <c r="J43" s="141"/>
      <c r="K43" s="140"/>
      <c r="L43" s="142"/>
    </row>
    <row r="44" spans="2:12" s="1" customFormat="1" ht="36.950000000000003" customHeight="1">
      <c r="B44" s="37"/>
      <c r="C44" s="26" t="s">
        <v>106</v>
      </c>
      <c r="D44" s="38"/>
      <c r="E44" s="38"/>
      <c r="F44" s="38"/>
      <c r="G44" s="38"/>
      <c r="H44" s="38"/>
      <c r="I44" s="115"/>
      <c r="J44" s="115"/>
      <c r="K44" s="38"/>
      <c r="L44" s="41"/>
    </row>
    <row r="45" spans="2:12" s="1" customFormat="1" ht="6.95" customHeight="1">
      <c r="B45" s="37"/>
      <c r="C45" s="38"/>
      <c r="D45" s="38"/>
      <c r="E45" s="38"/>
      <c r="F45" s="38"/>
      <c r="G45" s="38"/>
      <c r="H45" s="38"/>
      <c r="I45" s="115"/>
      <c r="J45" s="115"/>
      <c r="K45" s="38"/>
      <c r="L45" s="41"/>
    </row>
    <row r="46" spans="2:12" s="1" customFormat="1" ht="14.45" customHeight="1">
      <c r="B46" s="37"/>
      <c r="C46" s="33" t="s">
        <v>19</v>
      </c>
      <c r="D46" s="38"/>
      <c r="E46" s="38"/>
      <c r="F46" s="38"/>
      <c r="G46" s="38"/>
      <c r="H46" s="38"/>
      <c r="I46" s="115"/>
      <c r="J46" s="115"/>
      <c r="K46" s="38"/>
      <c r="L46" s="41"/>
    </row>
    <row r="47" spans="2:12" s="1" customFormat="1" ht="16.5" customHeight="1">
      <c r="B47" s="37"/>
      <c r="C47" s="38"/>
      <c r="D47" s="38"/>
      <c r="E47" s="345" t="str">
        <f>E7</f>
        <v>Oprava ZV t.ú. Hranice n.M. - Hranice n.M. město</v>
      </c>
      <c r="F47" s="346"/>
      <c r="G47" s="346"/>
      <c r="H47" s="346"/>
      <c r="I47" s="115"/>
      <c r="J47" s="115"/>
      <c r="K47" s="38"/>
      <c r="L47" s="41"/>
    </row>
    <row r="48" spans="2:12" s="1" customFormat="1" ht="14.45" customHeight="1">
      <c r="B48" s="37"/>
      <c r="C48" s="33" t="s">
        <v>102</v>
      </c>
      <c r="D48" s="38"/>
      <c r="E48" s="38"/>
      <c r="F48" s="38"/>
      <c r="G48" s="38"/>
      <c r="H48" s="38"/>
      <c r="I48" s="115"/>
      <c r="J48" s="115"/>
      <c r="K48" s="38"/>
      <c r="L48" s="41"/>
    </row>
    <row r="49" spans="2:47" s="1" customFormat="1" ht="17.25" customHeight="1">
      <c r="B49" s="37"/>
      <c r="C49" s="38"/>
      <c r="D49" s="38"/>
      <c r="E49" s="347" t="str">
        <f>E9</f>
        <v>VRN - Vedlejší rozpočtové náklady</v>
      </c>
      <c r="F49" s="348"/>
      <c r="G49" s="348"/>
      <c r="H49" s="348"/>
      <c r="I49" s="115"/>
      <c r="J49" s="115"/>
      <c r="K49" s="38"/>
      <c r="L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15"/>
      <c r="J50" s="115"/>
      <c r="K50" s="38"/>
      <c r="L50" s="41"/>
    </row>
    <row r="51" spans="2:47" s="1" customFormat="1" ht="18" customHeight="1">
      <c r="B51" s="37"/>
      <c r="C51" s="33" t="s">
        <v>27</v>
      </c>
      <c r="D51" s="38"/>
      <c r="E51" s="38"/>
      <c r="F51" s="31" t="str">
        <f>F12</f>
        <v>Hranice na Moravě - Hranice n.M. město</v>
      </c>
      <c r="G51" s="38"/>
      <c r="H51" s="38"/>
      <c r="I51" s="116" t="s">
        <v>29</v>
      </c>
      <c r="J51" s="118">
        <f>IF(J12="","",J12)</f>
        <v>0</v>
      </c>
      <c r="K51" s="38"/>
      <c r="L51" s="41"/>
    </row>
    <row r="52" spans="2:47" s="1" customFormat="1" ht="6.95" customHeight="1">
      <c r="B52" s="37"/>
      <c r="C52" s="38"/>
      <c r="D52" s="38"/>
      <c r="E52" s="38"/>
      <c r="F52" s="38"/>
      <c r="G52" s="38"/>
      <c r="H52" s="38"/>
      <c r="I52" s="115"/>
      <c r="J52" s="115"/>
      <c r="K52" s="38"/>
      <c r="L52" s="41"/>
    </row>
    <row r="53" spans="2:47" s="1" customFormat="1" ht="15">
      <c r="B53" s="37"/>
      <c r="C53" s="33" t="s">
        <v>32</v>
      </c>
      <c r="D53" s="38"/>
      <c r="E53" s="38"/>
      <c r="F53" s="31" t="str">
        <f>E15</f>
        <v>SŽDC s.o., Oblastní ředitelství Olomouc</v>
      </c>
      <c r="G53" s="38"/>
      <c r="H53" s="38"/>
      <c r="I53" s="116" t="s">
        <v>40</v>
      </c>
      <c r="J53" s="349" t="str">
        <f>E21</f>
        <v>Vladimír Kamarád</v>
      </c>
      <c r="K53" s="38"/>
      <c r="L53" s="41"/>
    </row>
    <row r="54" spans="2:47" s="1" customFormat="1" ht="14.45" customHeight="1">
      <c r="B54" s="37"/>
      <c r="C54" s="33" t="s">
        <v>38</v>
      </c>
      <c r="D54" s="38"/>
      <c r="E54" s="38"/>
      <c r="F54" s="31" t="str">
        <f>IF(E18="","",E18)</f>
        <v/>
      </c>
      <c r="G54" s="38"/>
      <c r="H54" s="38"/>
      <c r="I54" s="115"/>
      <c r="J54" s="350"/>
      <c r="K54" s="38"/>
      <c r="L54" s="41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5"/>
      <c r="J55" s="115"/>
      <c r="K55" s="38"/>
      <c r="L55" s="41"/>
    </row>
    <row r="56" spans="2:47" s="1" customFormat="1" ht="29.25" customHeight="1">
      <c r="B56" s="37"/>
      <c r="C56" s="143" t="s">
        <v>107</v>
      </c>
      <c r="D56" s="131"/>
      <c r="E56" s="131"/>
      <c r="F56" s="131"/>
      <c r="G56" s="131"/>
      <c r="H56" s="131"/>
      <c r="I56" s="144" t="s">
        <v>108</v>
      </c>
      <c r="J56" s="144" t="s">
        <v>109</v>
      </c>
      <c r="K56" s="145" t="s">
        <v>110</v>
      </c>
      <c r="L56" s="146"/>
    </row>
    <row r="57" spans="2:47" s="1" customFormat="1" ht="10.35" customHeight="1">
      <c r="B57" s="37"/>
      <c r="C57" s="38"/>
      <c r="D57" s="38"/>
      <c r="E57" s="38"/>
      <c r="F57" s="38"/>
      <c r="G57" s="38"/>
      <c r="H57" s="38"/>
      <c r="I57" s="115"/>
      <c r="J57" s="115"/>
      <c r="K57" s="38"/>
      <c r="L57" s="41"/>
    </row>
    <row r="58" spans="2:47" s="1" customFormat="1" ht="29.25" customHeight="1">
      <c r="B58" s="37"/>
      <c r="C58" s="147" t="s">
        <v>111</v>
      </c>
      <c r="D58" s="38"/>
      <c r="E58" s="38"/>
      <c r="F58" s="38"/>
      <c r="G58" s="38"/>
      <c r="H58" s="38"/>
      <c r="I58" s="148">
        <f>Q79</f>
        <v>0</v>
      </c>
      <c r="J58" s="148">
        <f>R79</f>
        <v>0</v>
      </c>
      <c r="K58" s="127">
        <f>K79</f>
        <v>0</v>
      </c>
      <c r="L58" s="41"/>
      <c r="AU58" s="20" t="s">
        <v>112</v>
      </c>
    </row>
    <row r="59" spans="2:47" s="7" customFormat="1" ht="24.95" customHeight="1">
      <c r="B59" s="149"/>
      <c r="C59" s="150"/>
      <c r="D59" s="151" t="s">
        <v>116</v>
      </c>
      <c r="E59" s="152"/>
      <c r="F59" s="152"/>
      <c r="G59" s="152"/>
      <c r="H59" s="152"/>
      <c r="I59" s="153">
        <f>Q80</f>
        <v>0</v>
      </c>
      <c r="J59" s="153">
        <f>R80</f>
        <v>0</v>
      </c>
      <c r="K59" s="154">
        <f>K80</f>
        <v>0</v>
      </c>
      <c r="L59" s="155"/>
    </row>
    <row r="60" spans="2:47" s="1" customFormat="1" ht="21.75" customHeight="1">
      <c r="B60" s="37"/>
      <c r="C60" s="38"/>
      <c r="D60" s="38"/>
      <c r="E60" s="38"/>
      <c r="F60" s="38"/>
      <c r="G60" s="38"/>
      <c r="H60" s="38"/>
      <c r="I60" s="115"/>
      <c r="J60" s="115"/>
      <c r="K60" s="38"/>
      <c r="L60" s="41"/>
    </row>
    <row r="61" spans="2:47" s="1" customFormat="1" ht="6.95" customHeight="1">
      <c r="B61" s="52"/>
      <c r="C61" s="53"/>
      <c r="D61" s="53"/>
      <c r="E61" s="53"/>
      <c r="F61" s="53"/>
      <c r="G61" s="53"/>
      <c r="H61" s="53"/>
      <c r="I61" s="138"/>
      <c r="J61" s="138"/>
      <c r="K61" s="53"/>
      <c r="L61" s="54"/>
    </row>
    <row r="65" spans="2:63" s="1" customFormat="1" ht="6.95" customHeight="1">
      <c r="B65" s="55"/>
      <c r="C65" s="56"/>
      <c r="D65" s="56"/>
      <c r="E65" s="56"/>
      <c r="F65" s="56"/>
      <c r="G65" s="56"/>
      <c r="H65" s="56"/>
      <c r="I65" s="141"/>
      <c r="J65" s="141"/>
      <c r="K65" s="56"/>
      <c r="L65" s="56"/>
      <c r="M65" s="57"/>
    </row>
    <row r="66" spans="2:63" s="1" customFormat="1" ht="36.950000000000003" customHeight="1">
      <c r="B66" s="37"/>
      <c r="C66" s="58" t="s">
        <v>117</v>
      </c>
      <c r="D66" s="59"/>
      <c r="E66" s="59"/>
      <c r="F66" s="59"/>
      <c r="G66" s="59"/>
      <c r="H66" s="59"/>
      <c r="I66" s="163"/>
      <c r="J66" s="163"/>
      <c r="K66" s="59"/>
      <c r="L66" s="59"/>
      <c r="M66" s="57"/>
    </row>
    <row r="67" spans="2:63" s="1" customFormat="1" ht="6.95" customHeight="1">
      <c r="B67" s="37"/>
      <c r="C67" s="59"/>
      <c r="D67" s="59"/>
      <c r="E67" s="59"/>
      <c r="F67" s="59"/>
      <c r="G67" s="59"/>
      <c r="H67" s="59"/>
      <c r="I67" s="163"/>
      <c r="J67" s="163"/>
      <c r="K67" s="59"/>
      <c r="L67" s="59"/>
      <c r="M67" s="57"/>
    </row>
    <row r="68" spans="2:63" s="1" customFormat="1" ht="14.45" customHeight="1">
      <c r="B68" s="37"/>
      <c r="C68" s="61" t="s">
        <v>19</v>
      </c>
      <c r="D68" s="59"/>
      <c r="E68" s="59"/>
      <c r="F68" s="59"/>
      <c r="G68" s="59"/>
      <c r="H68" s="59"/>
      <c r="I68" s="163"/>
      <c r="J68" s="163"/>
      <c r="K68" s="59"/>
      <c r="L68" s="59"/>
      <c r="M68" s="57"/>
    </row>
    <row r="69" spans="2:63" s="1" customFormat="1" ht="16.5" customHeight="1">
      <c r="B69" s="37"/>
      <c r="C69" s="59"/>
      <c r="D69" s="59"/>
      <c r="E69" s="351" t="str">
        <f>E7</f>
        <v>Oprava ZV t.ú. Hranice n.M. - Hranice n.M. město</v>
      </c>
      <c r="F69" s="352"/>
      <c r="G69" s="352"/>
      <c r="H69" s="352"/>
      <c r="I69" s="163"/>
      <c r="J69" s="163"/>
      <c r="K69" s="59"/>
      <c r="L69" s="59"/>
      <c r="M69" s="57"/>
    </row>
    <row r="70" spans="2:63" s="1" customFormat="1" ht="14.45" customHeight="1">
      <c r="B70" s="37"/>
      <c r="C70" s="61" t="s">
        <v>102</v>
      </c>
      <c r="D70" s="59"/>
      <c r="E70" s="59"/>
      <c r="F70" s="59"/>
      <c r="G70" s="59"/>
      <c r="H70" s="59"/>
      <c r="I70" s="163"/>
      <c r="J70" s="163"/>
      <c r="K70" s="59"/>
      <c r="L70" s="59"/>
      <c r="M70" s="57"/>
    </row>
    <row r="71" spans="2:63" s="1" customFormat="1" ht="17.25" customHeight="1">
      <c r="B71" s="37"/>
      <c r="C71" s="59"/>
      <c r="D71" s="59"/>
      <c r="E71" s="341" t="str">
        <f>E9</f>
        <v>VRN - Vedlejší rozpočtové náklady</v>
      </c>
      <c r="F71" s="353"/>
      <c r="G71" s="353"/>
      <c r="H71" s="353"/>
      <c r="I71" s="163"/>
      <c r="J71" s="163"/>
      <c r="K71" s="59"/>
      <c r="L71" s="59"/>
      <c r="M71" s="57"/>
    </row>
    <row r="72" spans="2:63" s="1" customFormat="1" ht="6.95" customHeight="1">
      <c r="B72" s="37"/>
      <c r="C72" s="59"/>
      <c r="D72" s="59"/>
      <c r="E72" s="59"/>
      <c r="F72" s="59"/>
      <c r="G72" s="59"/>
      <c r="H72" s="59"/>
      <c r="I72" s="163"/>
      <c r="J72" s="163"/>
      <c r="K72" s="59"/>
      <c r="L72" s="59"/>
      <c r="M72" s="57"/>
    </row>
    <row r="73" spans="2:63" s="1" customFormat="1" ht="18" customHeight="1">
      <c r="B73" s="37"/>
      <c r="C73" s="61" t="s">
        <v>27</v>
      </c>
      <c r="D73" s="59"/>
      <c r="E73" s="59"/>
      <c r="F73" s="164" t="str">
        <f>F12</f>
        <v>Hranice na Moravě - Hranice n.M. město</v>
      </c>
      <c r="G73" s="59"/>
      <c r="H73" s="59"/>
      <c r="I73" s="165" t="s">
        <v>29</v>
      </c>
      <c r="J73" s="166">
        <f>IF(J12="","",J12)</f>
        <v>0</v>
      </c>
      <c r="K73" s="59"/>
      <c r="L73" s="59"/>
      <c r="M73" s="57"/>
    </row>
    <row r="74" spans="2:63" s="1" customFormat="1" ht="6.95" customHeight="1">
      <c r="B74" s="37"/>
      <c r="C74" s="59"/>
      <c r="D74" s="59"/>
      <c r="E74" s="59"/>
      <c r="F74" s="59"/>
      <c r="G74" s="59"/>
      <c r="H74" s="59"/>
      <c r="I74" s="163"/>
      <c r="J74" s="163"/>
      <c r="K74" s="59"/>
      <c r="L74" s="59"/>
      <c r="M74" s="57"/>
    </row>
    <row r="75" spans="2:63" s="1" customFormat="1" ht="15">
      <c r="B75" s="37"/>
      <c r="C75" s="61" t="s">
        <v>32</v>
      </c>
      <c r="D75" s="59"/>
      <c r="E75" s="59"/>
      <c r="F75" s="164" t="str">
        <f>E15</f>
        <v>SŽDC s.o., Oblastní ředitelství Olomouc</v>
      </c>
      <c r="G75" s="59"/>
      <c r="H75" s="59"/>
      <c r="I75" s="165" t="s">
        <v>40</v>
      </c>
      <c r="J75" s="167" t="str">
        <f>E21</f>
        <v>Vladimír Kamarád</v>
      </c>
      <c r="K75" s="59"/>
      <c r="L75" s="59"/>
      <c r="M75" s="57"/>
    </row>
    <row r="76" spans="2:63" s="1" customFormat="1" ht="14.45" customHeight="1">
      <c r="B76" s="37"/>
      <c r="C76" s="61" t="s">
        <v>38</v>
      </c>
      <c r="D76" s="59"/>
      <c r="E76" s="59"/>
      <c r="F76" s="164" t="str">
        <f>IF(E18="","",E18)</f>
        <v/>
      </c>
      <c r="G76" s="59"/>
      <c r="H76" s="59"/>
      <c r="I76" s="163"/>
      <c r="J76" s="163"/>
      <c r="K76" s="59"/>
      <c r="L76" s="59"/>
      <c r="M76" s="57"/>
    </row>
    <row r="77" spans="2:63" s="1" customFormat="1" ht="10.35" customHeight="1">
      <c r="B77" s="37"/>
      <c r="C77" s="59"/>
      <c r="D77" s="59"/>
      <c r="E77" s="59"/>
      <c r="F77" s="59"/>
      <c r="G77" s="59"/>
      <c r="H77" s="59"/>
      <c r="I77" s="163"/>
      <c r="J77" s="163"/>
      <c r="K77" s="59"/>
      <c r="L77" s="59"/>
      <c r="M77" s="57"/>
    </row>
    <row r="78" spans="2:63" s="9" customFormat="1" ht="29.25" customHeight="1">
      <c r="B78" s="168"/>
      <c r="C78" s="169" t="s">
        <v>118</v>
      </c>
      <c r="D78" s="170" t="s">
        <v>65</v>
      </c>
      <c r="E78" s="170" t="s">
        <v>61</v>
      </c>
      <c r="F78" s="170" t="s">
        <v>119</v>
      </c>
      <c r="G78" s="170" t="s">
        <v>120</v>
      </c>
      <c r="H78" s="170" t="s">
        <v>121</v>
      </c>
      <c r="I78" s="171" t="s">
        <v>122</v>
      </c>
      <c r="J78" s="171" t="s">
        <v>123</v>
      </c>
      <c r="K78" s="170" t="s">
        <v>110</v>
      </c>
      <c r="L78" s="172" t="s">
        <v>124</v>
      </c>
      <c r="M78" s="173"/>
      <c r="N78" s="76" t="s">
        <v>125</v>
      </c>
      <c r="O78" s="77" t="s">
        <v>50</v>
      </c>
      <c r="P78" s="77" t="s">
        <v>126</v>
      </c>
      <c r="Q78" s="77" t="s">
        <v>127</v>
      </c>
      <c r="R78" s="77" t="s">
        <v>128</v>
      </c>
      <c r="S78" s="77" t="s">
        <v>129</v>
      </c>
      <c r="T78" s="77" t="s">
        <v>130</v>
      </c>
      <c r="U78" s="77" t="s">
        <v>131</v>
      </c>
      <c r="V78" s="77" t="s">
        <v>132</v>
      </c>
      <c r="W78" s="77" t="s">
        <v>133</v>
      </c>
      <c r="X78" s="78" t="s">
        <v>134</v>
      </c>
    </row>
    <row r="79" spans="2:63" s="1" customFormat="1" ht="29.25" customHeight="1">
      <c r="B79" s="37"/>
      <c r="C79" s="82" t="s">
        <v>111</v>
      </c>
      <c r="D79" s="59"/>
      <c r="E79" s="59"/>
      <c r="F79" s="59"/>
      <c r="G79" s="59"/>
      <c r="H79" s="59"/>
      <c r="I79" s="163"/>
      <c r="J79" s="163"/>
      <c r="K79" s="174">
        <f>BK79</f>
        <v>0</v>
      </c>
      <c r="L79" s="59"/>
      <c r="M79" s="57"/>
      <c r="N79" s="79"/>
      <c r="O79" s="80"/>
      <c r="P79" s="80"/>
      <c r="Q79" s="175">
        <f>Q80</f>
        <v>0</v>
      </c>
      <c r="R79" s="175">
        <f>R80</f>
        <v>0</v>
      </c>
      <c r="S79" s="80"/>
      <c r="T79" s="176">
        <f>T80</f>
        <v>0</v>
      </c>
      <c r="U79" s="80"/>
      <c r="V79" s="176">
        <f>V80</f>
        <v>0</v>
      </c>
      <c r="W79" s="80"/>
      <c r="X79" s="177">
        <f>X80</f>
        <v>0</v>
      </c>
      <c r="AT79" s="20" t="s">
        <v>81</v>
      </c>
      <c r="AU79" s="20" t="s">
        <v>112</v>
      </c>
      <c r="BK79" s="178">
        <f>BK80</f>
        <v>0</v>
      </c>
    </row>
    <row r="80" spans="2:63" s="10" customFormat="1" ht="37.35" customHeight="1">
      <c r="B80" s="179"/>
      <c r="C80" s="180"/>
      <c r="D80" s="181" t="s">
        <v>81</v>
      </c>
      <c r="E80" s="182" t="s">
        <v>91</v>
      </c>
      <c r="F80" s="182" t="s">
        <v>92</v>
      </c>
      <c r="G80" s="180"/>
      <c r="H80" s="180"/>
      <c r="I80" s="183"/>
      <c r="J80" s="183"/>
      <c r="K80" s="184">
        <f>BK80</f>
        <v>0</v>
      </c>
      <c r="L80" s="180"/>
      <c r="M80" s="185"/>
      <c r="N80" s="186"/>
      <c r="O80" s="187"/>
      <c r="P80" s="187"/>
      <c r="Q80" s="188">
        <f>SUM(Q81:Q82)</f>
        <v>0</v>
      </c>
      <c r="R80" s="188">
        <f>SUM(R81:R82)</f>
        <v>0</v>
      </c>
      <c r="S80" s="187"/>
      <c r="T80" s="189">
        <f>SUM(T81:T82)</f>
        <v>0</v>
      </c>
      <c r="U80" s="187"/>
      <c r="V80" s="189">
        <f>SUM(V81:V82)</f>
        <v>0</v>
      </c>
      <c r="W80" s="187"/>
      <c r="X80" s="190">
        <f>SUM(X81:X82)</f>
        <v>0</v>
      </c>
      <c r="AR80" s="191" t="s">
        <v>157</v>
      </c>
      <c r="AT80" s="192" t="s">
        <v>81</v>
      </c>
      <c r="AU80" s="192" t="s">
        <v>82</v>
      </c>
      <c r="AY80" s="191" t="s">
        <v>138</v>
      </c>
      <c r="BK80" s="193">
        <f>SUM(BK81:BK82)</f>
        <v>0</v>
      </c>
    </row>
    <row r="81" spans="2:65" s="1" customFormat="1" ht="16.5" customHeight="1">
      <c r="B81" s="37"/>
      <c r="C81" s="194" t="s">
        <v>26</v>
      </c>
      <c r="D81" s="194" t="s">
        <v>139</v>
      </c>
      <c r="E81" s="195" t="s">
        <v>276</v>
      </c>
      <c r="F81" s="196" t="s">
        <v>277</v>
      </c>
      <c r="G81" s="197" t="s">
        <v>278</v>
      </c>
      <c r="H81" s="224"/>
      <c r="I81" s="199"/>
      <c r="J81" s="199"/>
      <c r="K81" s="200">
        <f>ROUND(P81*H81,2)</f>
        <v>0</v>
      </c>
      <c r="L81" s="196" t="s">
        <v>143</v>
      </c>
      <c r="M81" s="57"/>
      <c r="N81" s="201" t="s">
        <v>25</v>
      </c>
      <c r="O81" s="202" t="s">
        <v>51</v>
      </c>
      <c r="P81" s="129">
        <f>I81+J81</f>
        <v>0</v>
      </c>
      <c r="Q81" s="129">
        <f>ROUND(I81*H81,2)</f>
        <v>0</v>
      </c>
      <c r="R81" s="129">
        <f>ROUND(J81*H81,2)</f>
        <v>0</v>
      </c>
      <c r="S81" s="38"/>
      <c r="T81" s="203">
        <f>S81*H81</f>
        <v>0</v>
      </c>
      <c r="U81" s="203">
        <v>0</v>
      </c>
      <c r="V81" s="203">
        <f>U81*H81</f>
        <v>0</v>
      </c>
      <c r="W81" s="203">
        <v>0</v>
      </c>
      <c r="X81" s="204">
        <f>W81*H81</f>
        <v>0</v>
      </c>
      <c r="AR81" s="20" t="s">
        <v>137</v>
      </c>
      <c r="AT81" s="20" t="s">
        <v>139</v>
      </c>
      <c r="AU81" s="20" t="s">
        <v>26</v>
      </c>
      <c r="AY81" s="20" t="s">
        <v>138</v>
      </c>
      <c r="BE81" s="205">
        <f>IF(O81="základní",K81,0)</f>
        <v>0</v>
      </c>
      <c r="BF81" s="205">
        <f>IF(O81="snížená",K81,0)</f>
        <v>0</v>
      </c>
      <c r="BG81" s="205">
        <f>IF(O81="zákl. přenesená",K81,0)</f>
        <v>0</v>
      </c>
      <c r="BH81" s="205">
        <f>IF(O81="sníž. přenesená",K81,0)</f>
        <v>0</v>
      </c>
      <c r="BI81" s="205">
        <f>IF(O81="nulová",K81,0)</f>
        <v>0</v>
      </c>
      <c r="BJ81" s="20" t="s">
        <v>26</v>
      </c>
      <c r="BK81" s="205">
        <f>ROUND(P81*H81,2)</f>
        <v>0</v>
      </c>
      <c r="BL81" s="20" t="s">
        <v>137</v>
      </c>
      <c r="BM81" s="20" t="s">
        <v>279</v>
      </c>
    </row>
    <row r="82" spans="2:65" s="1" customFormat="1" ht="51" customHeight="1">
      <c r="B82" s="37"/>
      <c r="C82" s="194" t="s">
        <v>90</v>
      </c>
      <c r="D82" s="194" t="s">
        <v>139</v>
      </c>
      <c r="E82" s="195" t="s">
        <v>280</v>
      </c>
      <c r="F82" s="196" t="s">
        <v>281</v>
      </c>
      <c r="G82" s="197" t="s">
        <v>278</v>
      </c>
      <c r="H82" s="224"/>
      <c r="I82" s="199"/>
      <c r="J82" s="199"/>
      <c r="K82" s="200">
        <f>ROUND(P82*H82,2)</f>
        <v>0</v>
      </c>
      <c r="L82" s="196" t="s">
        <v>143</v>
      </c>
      <c r="M82" s="57"/>
      <c r="N82" s="201" t="s">
        <v>25</v>
      </c>
      <c r="O82" s="225" t="s">
        <v>51</v>
      </c>
      <c r="P82" s="226">
        <f>I82+J82</f>
        <v>0</v>
      </c>
      <c r="Q82" s="226">
        <f>ROUND(I82*H82,2)</f>
        <v>0</v>
      </c>
      <c r="R82" s="226">
        <f>ROUND(J82*H82,2)</f>
        <v>0</v>
      </c>
      <c r="S82" s="222"/>
      <c r="T82" s="227">
        <f>S82*H82</f>
        <v>0</v>
      </c>
      <c r="U82" s="227">
        <v>0</v>
      </c>
      <c r="V82" s="227">
        <f>U82*H82</f>
        <v>0</v>
      </c>
      <c r="W82" s="227">
        <v>0</v>
      </c>
      <c r="X82" s="228">
        <f>W82*H82</f>
        <v>0</v>
      </c>
      <c r="AR82" s="20" t="s">
        <v>137</v>
      </c>
      <c r="AT82" s="20" t="s">
        <v>139</v>
      </c>
      <c r="AU82" s="20" t="s">
        <v>26</v>
      </c>
      <c r="AY82" s="20" t="s">
        <v>138</v>
      </c>
      <c r="BE82" s="205">
        <f>IF(O82="základní",K82,0)</f>
        <v>0</v>
      </c>
      <c r="BF82" s="205">
        <f>IF(O82="snížená",K82,0)</f>
        <v>0</v>
      </c>
      <c r="BG82" s="205">
        <f>IF(O82="zákl. přenesená",K82,0)</f>
        <v>0</v>
      </c>
      <c r="BH82" s="205">
        <f>IF(O82="sníž. přenesená",K82,0)</f>
        <v>0</v>
      </c>
      <c r="BI82" s="205">
        <f>IF(O82="nulová",K82,0)</f>
        <v>0</v>
      </c>
      <c r="BJ82" s="20" t="s">
        <v>26</v>
      </c>
      <c r="BK82" s="205">
        <f>ROUND(P82*H82,2)</f>
        <v>0</v>
      </c>
      <c r="BL82" s="20" t="s">
        <v>137</v>
      </c>
      <c r="BM82" s="20" t="s">
        <v>282</v>
      </c>
    </row>
    <row r="83" spans="2:65" s="1" customFormat="1" ht="6.95" customHeight="1">
      <c r="B83" s="52"/>
      <c r="C83" s="53"/>
      <c r="D83" s="53"/>
      <c r="E83" s="53"/>
      <c r="F83" s="53"/>
      <c r="G83" s="53"/>
      <c r="H83" s="53"/>
      <c r="I83" s="138"/>
      <c r="J83" s="138"/>
      <c r="K83" s="53"/>
      <c r="L83" s="53"/>
      <c r="M83" s="57"/>
    </row>
  </sheetData>
  <sheetProtection algorithmName="SHA-512" hashValue="we3QaXu6gpDoDxTCmQHb1P9WSJRe6t11p3C7G+DtAU/5t3dbdku89CwTBax0mrOsXIZY4crSi5YCkf6oQUZRJA==" saltValue="hRJUDLAdKQOISqHDjEyRmKNMC8k3w/mZmZsxgMKEYyABTZhYc2ChhCWUQNq7BzmYKoHuwh74y6Djy9e1rVoWfg==" spinCount="100000" sheet="1" objects="1" scenarios="1" formatColumns="0" formatRows="0" autoFilter="0"/>
  <autoFilter ref="C78:L82"/>
  <mergeCells count="10">
    <mergeCell ref="J53:J54"/>
    <mergeCell ref="E69:H69"/>
    <mergeCell ref="E71:H71"/>
    <mergeCell ref="G1:H1"/>
    <mergeCell ref="M2:Z2"/>
    <mergeCell ref="E7:H7"/>
    <mergeCell ref="E9:H9"/>
    <mergeCell ref="E24:H24"/>
    <mergeCell ref="E47:H47"/>
    <mergeCell ref="E49:H49"/>
  </mergeCells>
  <hyperlinks>
    <hyperlink ref="F1:G1" location="C2" display="1) Krycí list soupisu"/>
    <hyperlink ref="G1:H1" location="C56" display="2) Rekapitulace"/>
    <hyperlink ref="J1" location="C78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1"/>
  <sheetViews>
    <sheetView showGridLines="0" workbookViewId="0"/>
  </sheetViews>
  <sheetFormatPr defaultRowHeight="13.5"/>
  <cols>
    <col min="1" max="1" width="8.33203125" style="229" customWidth="1"/>
    <col min="2" max="2" width="1.6640625" style="229" customWidth="1"/>
    <col min="3" max="4" width="5" style="229" customWidth="1"/>
    <col min="5" max="5" width="11.6640625" style="229" customWidth="1"/>
    <col min="6" max="6" width="9.1640625" style="229" customWidth="1"/>
    <col min="7" max="7" width="5" style="229" customWidth="1"/>
    <col min="8" max="8" width="77.83203125" style="229" customWidth="1"/>
    <col min="9" max="10" width="20" style="229" customWidth="1"/>
    <col min="11" max="11" width="1.6640625" style="229" customWidth="1"/>
  </cols>
  <sheetData>
    <row r="1" spans="2:11" ht="37.5" customHeight="1"/>
    <row r="2" spans="2:1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pans="2:11" s="11" customFormat="1" ht="45" customHeight="1">
      <c r="B3" s="233"/>
      <c r="C3" s="358" t="s">
        <v>283</v>
      </c>
      <c r="D3" s="358"/>
      <c r="E3" s="358"/>
      <c r="F3" s="358"/>
      <c r="G3" s="358"/>
      <c r="H3" s="358"/>
      <c r="I3" s="358"/>
      <c r="J3" s="358"/>
      <c r="K3" s="234"/>
    </row>
    <row r="4" spans="2:11" ht="25.5" customHeight="1">
      <c r="B4" s="235"/>
      <c r="C4" s="362" t="s">
        <v>284</v>
      </c>
      <c r="D4" s="362"/>
      <c r="E4" s="362"/>
      <c r="F4" s="362"/>
      <c r="G4" s="362"/>
      <c r="H4" s="362"/>
      <c r="I4" s="362"/>
      <c r="J4" s="362"/>
      <c r="K4" s="236"/>
    </row>
    <row r="5" spans="2:11" ht="5.25" customHeight="1">
      <c r="B5" s="235"/>
      <c r="C5" s="237"/>
      <c r="D5" s="237"/>
      <c r="E5" s="237"/>
      <c r="F5" s="237"/>
      <c r="G5" s="237"/>
      <c r="H5" s="237"/>
      <c r="I5" s="237"/>
      <c r="J5" s="237"/>
      <c r="K5" s="236"/>
    </row>
    <row r="6" spans="2:11" ht="15" customHeight="1">
      <c r="B6" s="235"/>
      <c r="C6" s="360" t="s">
        <v>285</v>
      </c>
      <c r="D6" s="360"/>
      <c r="E6" s="360"/>
      <c r="F6" s="360"/>
      <c r="G6" s="360"/>
      <c r="H6" s="360"/>
      <c r="I6" s="360"/>
      <c r="J6" s="360"/>
      <c r="K6" s="236"/>
    </row>
    <row r="7" spans="2:11" ht="15" customHeight="1">
      <c r="B7" s="239"/>
      <c r="C7" s="360" t="s">
        <v>286</v>
      </c>
      <c r="D7" s="360"/>
      <c r="E7" s="360"/>
      <c r="F7" s="360"/>
      <c r="G7" s="360"/>
      <c r="H7" s="360"/>
      <c r="I7" s="360"/>
      <c r="J7" s="360"/>
      <c r="K7" s="236"/>
    </row>
    <row r="8" spans="2:1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pans="2:11" ht="15" customHeight="1">
      <c r="B9" s="239"/>
      <c r="C9" s="360" t="s">
        <v>287</v>
      </c>
      <c r="D9" s="360"/>
      <c r="E9" s="360"/>
      <c r="F9" s="360"/>
      <c r="G9" s="360"/>
      <c r="H9" s="360"/>
      <c r="I9" s="360"/>
      <c r="J9" s="360"/>
      <c r="K9" s="236"/>
    </row>
    <row r="10" spans="2:11" ht="15" customHeight="1">
      <c r="B10" s="239"/>
      <c r="C10" s="238"/>
      <c r="D10" s="360" t="s">
        <v>288</v>
      </c>
      <c r="E10" s="360"/>
      <c r="F10" s="360"/>
      <c r="G10" s="360"/>
      <c r="H10" s="360"/>
      <c r="I10" s="360"/>
      <c r="J10" s="360"/>
      <c r="K10" s="236"/>
    </row>
    <row r="11" spans="2:11" ht="15" customHeight="1">
      <c r="B11" s="239"/>
      <c r="C11" s="240"/>
      <c r="D11" s="360" t="s">
        <v>289</v>
      </c>
      <c r="E11" s="360"/>
      <c r="F11" s="360"/>
      <c r="G11" s="360"/>
      <c r="H11" s="360"/>
      <c r="I11" s="360"/>
      <c r="J11" s="360"/>
      <c r="K11" s="236"/>
    </row>
    <row r="12" spans="2:11" ht="12.75" customHeight="1">
      <c r="B12" s="239"/>
      <c r="C12" s="240"/>
      <c r="D12" s="240"/>
      <c r="E12" s="240"/>
      <c r="F12" s="240"/>
      <c r="G12" s="240"/>
      <c r="H12" s="240"/>
      <c r="I12" s="240"/>
      <c r="J12" s="240"/>
      <c r="K12" s="236"/>
    </row>
    <row r="13" spans="2:11" ht="15" customHeight="1">
      <c r="B13" s="239"/>
      <c r="C13" s="240"/>
      <c r="D13" s="360" t="s">
        <v>290</v>
      </c>
      <c r="E13" s="360"/>
      <c r="F13" s="360"/>
      <c r="G13" s="360"/>
      <c r="H13" s="360"/>
      <c r="I13" s="360"/>
      <c r="J13" s="360"/>
      <c r="K13" s="236"/>
    </row>
    <row r="14" spans="2:11" ht="15" customHeight="1">
      <c r="B14" s="239"/>
      <c r="C14" s="240"/>
      <c r="D14" s="360" t="s">
        <v>291</v>
      </c>
      <c r="E14" s="360"/>
      <c r="F14" s="360"/>
      <c r="G14" s="360"/>
      <c r="H14" s="360"/>
      <c r="I14" s="360"/>
      <c r="J14" s="360"/>
      <c r="K14" s="236"/>
    </row>
    <row r="15" spans="2:11" ht="15" customHeight="1">
      <c r="B15" s="239"/>
      <c r="C15" s="240"/>
      <c r="D15" s="360" t="s">
        <v>292</v>
      </c>
      <c r="E15" s="360"/>
      <c r="F15" s="360"/>
      <c r="G15" s="360"/>
      <c r="H15" s="360"/>
      <c r="I15" s="360"/>
      <c r="J15" s="360"/>
      <c r="K15" s="236"/>
    </row>
    <row r="16" spans="2:11" ht="15" customHeight="1">
      <c r="B16" s="239"/>
      <c r="C16" s="240"/>
      <c r="D16" s="240"/>
      <c r="E16" s="241" t="s">
        <v>88</v>
      </c>
      <c r="F16" s="360" t="s">
        <v>293</v>
      </c>
      <c r="G16" s="360"/>
      <c r="H16" s="360"/>
      <c r="I16" s="360"/>
      <c r="J16" s="360"/>
      <c r="K16" s="236"/>
    </row>
    <row r="17" spans="2:11" ht="15" customHeight="1">
      <c r="B17" s="239"/>
      <c r="C17" s="240"/>
      <c r="D17" s="240"/>
      <c r="E17" s="241" t="s">
        <v>294</v>
      </c>
      <c r="F17" s="360" t="s">
        <v>295</v>
      </c>
      <c r="G17" s="360"/>
      <c r="H17" s="360"/>
      <c r="I17" s="360"/>
      <c r="J17" s="360"/>
      <c r="K17" s="236"/>
    </row>
    <row r="18" spans="2:11" ht="15" customHeight="1">
      <c r="B18" s="239"/>
      <c r="C18" s="240"/>
      <c r="D18" s="240"/>
      <c r="E18" s="241" t="s">
        <v>296</v>
      </c>
      <c r="F18" s="360" t="s">
        <v>297</v>
      </c>
      <c r="G18" s="360"/>
      <c r="H18" s="360"/>
      <c r="I18" s="360"/>
      <c r="J18" s="360"/>
      <c r="K18" s="236"/>
    </row>
    <row r="19" spans="2:11" ht="15" customHeight="1">
      <c r="B19" s="239"/>
      <c r="C19" s="240"/>
      <c r="D19" s="240"/>
      <c r="E19" s="241" t="s">
        <v>93</v>
      </c>
      <c r="F19" s="360" t="s">
        <v>298</v>
      </c>
      <c r="G19" s="360"/>
      <c r="H19" s="360"/>
      <c r="I19" s="360"/>
      <c r="J19" s="360"/>
      <c r="K19" s="236"/>
    </row>
    <row r="20" spans="2:11" ht="15" customHeight="1">
      <c r="B20" s="239"/>
      <c r="C20" s="240"/>
      <c r="D20" s="240"/>
      <c r="E20" s="241" t="s">
        <v>135</v>
      </c>
      <c r="F20" s="360" t="s">
        <v>136</v>
      </c>
      <c r="G20" s="360"/>
      <c r="H20" s="360"/>
      <c r="I20" s="360"/>
      <c r="J20" s="360"/>
      <c r="K20" s="236"/>
    </row>
    <row r="21" spans="2:11" ht="15" customHeight="1">
      <c r="B21" s="239"/>
      <c r="C21" s="240"/>
      <c r="D21" s="240"/>
      <c r="E21" s="241" t="s">
        <v>299</v>
      </c>
      <c r="F21" s="360" t="s">
        <v>300</v>
      </c>
      <c r="G21" s="360"/>
      <c r="H21" s="360"/>
      <c r="I21" s="360"/>
      <c r="J21" s="360"/>
      <c r="K21" s="236"/>
    </row>
    <row r="22" spans="2:11" ht="12.75" customHeight="1">
      <c r="B22" s="239"/>
      <c r="C22" s="240"/>
      <c r="D22" s="240"/>
      <c r="E22" s="240"/>
      <c r="F22" s="240"/>
      <c r="G22" s="240"/>
      <c r="H22" s="240"/>
      <c r="I22" s="240"/>
      <c r="J22" s="240"/>
      <c r="K22" s="236"/>
    </row>
    <row r="23" spans="2:11" ht="15" customHeight="1">
      <c r="B23" s="239"/>
      <c r="C23" s="360" t="s">
        <v>301</v>
      </c>
      <c r="D23" s="360"/>
      <c r="E23" s="360"/>
      <c r="F23" s="360"/>
      <c r="G23" s="360"/>
      <c r="H23" s="360"/>
      <c r="I23" s="360"/>
      <c r="J23" s="360"/>
      <c r="K23" s="236"/>
    </row>
    <row r="24" spans="2:11" ht="15" customHeight="1">
      <c r="B24" s="239"/>
      <c r="C24" s="360" t="s">
        <v>302</v>
      </c>
      <c r="D24" s="360"/>
      <c r="E24" s="360"/>
      <c r="F24" s="360"/>
      <c r="G24" s="360"/>
      <c r="H24" s="360"/>
      <c r="I24" s="360"/>
      <c r="J24" s="360"/>
      <c r="K24" s="236"/>
    </row>
    <row r="25" spans="2:11" ht="15" customHeight="1">
      <c r="B25" s="239"/>
      <c r="C25" s="238"/>
      <c r="D25" s="360" t="s">
        <v>303</v>
      </c>
      <c r="E25" s="360"/>
      <c r="F25" s="360"/>
      <c r="G25" s="360"/>
      <c r="H25" s="360"/>
      <c r="I25" s="360"/>
      <c r="J25" s="360"/>
      <c r="K25" s="236"/>
    </row>
    <row r="26" spans="2:11" ht="15" customHeight="1">
      <c r="B26" s="239"/>
      <c r="C26" s="240"/>
      <c r="D26" s="360" t="s">
        <v>304</v>
      </c>
      <c r="E26" s="360"/>
      <c r="F26" s="360"/>
      <c r="G26" s="360"/>
      <c r="H26" s="360"/>
      <c r="I26" s="360"/>
      <c r="J26" s="360"/>
      <c r="K26" s="236"/>
    </row>
    <row r="27" spans="2:11" ht="12.75" customHeight="1">
      <c r="B27" s="239"/>
      <c r="C27" s="240"/>
      <c r="D27" s="240"/>
      <c r="E27" s="240"/>
      <c r="F27" s="240"/>
      <c r="G27" s="240"/>
      <c r="H27" s="240"/>
      <c r="I27" s="240"/>
      <c r="J27" s="240"/>
      <c r="K27" s="236"/>
    </row>
    <row r="28" spans="2:11" ht="15" customHeight="1">
      <c r="B28" s="239"/>
      <c r="C28" s="240"/>
      <c r="D28" s="360" t="s">
        <v>305</v>
      </c>
      <c r="E28" s="360"/>
      <c r="F28" s="360"/>
      <c r="G28" s="360"/>
      <c r="H28" s="360"/>
      <c r="I28" s="360"/>
      <c r="J28" s="360"/>
      <c r="K28" s="236"/>
    </row>
    <row r="29" spans="2:11" ht="15" customHeight="1">
      <c r="B29" s="239"/>
      <c r="C29" s="240"/>
      <c r="D29" s="360" t="s">
        <v>306</v>
      </c>
      <c r="E29" s="360"/>
      <c r="F29" s="360"/>
      <c r="G29" s="360"/>
      <c r="H29" s="360"/>
      <c r="I29" s="360"/>
      <c r="J29" s="360"/>
      <c r="K29" s="236"/>
    </row>
    <row r="30" spans="2:11" ht="12.75" customHeight="1">
      <c r="B30" s="239"/>
      <c r="C30" s="240"/>
      <c r="D30" s="240"/>
      <c r="E30" s="240"/>
      <c r="F30" s="240"/>
      <c r="G30" s="240"/>
      <c r="H30" s="240"/>
      <c r="I30" s="240"/>
      <c r="J30" s="240"/>
      <c r="K30" s="236"/>
    </row>
    <row r="31" spans="2:11" ht="15" customHeight="1">
      <c r="B31" s="239"/>
      <c r="C31" s="240"/>
      <c r="D31" s="360" t="s">
        <v>307</v>
      </c>
      <c r="E31" s="360"/>
      <c r="F31" s="360"/>
      <c r="G31" s="360"/>
      <c r="H31" s="360"/>
      <c r="I31" s="360"/>
      <c r="J31" s="360"/>
      <c r="K31" s="236"/>
    </row>
    <row r="32" spans="2:11" ht="15" customHeight="1">
      <c r="B32" s="239"/>
      <c r="C32" s="240"/>
      <c r="D32" s="360" t="s">
        <v>308</v>
      </c>
      <c r="E32" s="360"/>
      <c r="F32" s="360"/>
      <c r="G32" s="360"/>
      <c r="H32" s="360"/>
      <c r="I32" s="360"/>
      <c r="J32" s="360"/>
      <c r="K32" s="236"/>
    </row>
    <row r="33" spans="2:11" ht="15" customHeight="1">
      <c r="B33" s="239"/>
      <c r="C33" s="240"/>
      <c r="D33" s="360" t="s">
        <v>309</v>
      </c>
      <c r="E33" s="360"/>
      <c r="F33" s="360"/>
      <c r="G33" s="360"/>
      <c r="H33" s="360"/>
      <c r="I33" s="360"/>
      <c r="J33" s="360"/>
      <c r="K33" s="236"/>
    </row>
    <row r="34" spans="2:11" ht="15" customHeight="1">
      <c r="B34" s="239"/>
      <c r="C34" s="240"/>
      <c r="D34" s="238"/>
      <c r="E34" s="242" t="s">
        <v>118</v>
      </c>
      <c r="F34" s="238"/>
      <c r="G34" s="360" t="s">
        <v>310</v>
      </c>
      <c r="H34" s="360"/>
      <c r="I34" s="360"/>
      <c r="J34" s="360"/>
      <c r="K34" s="236"/>
    </row>
    <row r="35" spans="2:11" ht="30.75" customHeight="1">
      <c r="B35" s="239"/>
      <c r="C35" s="240"/>
      <c r="D35" s="238"/>
      <c r="E35" s="242" t="s">
        <v>311</v>
      </c>
      <c r="F35" s="238"/>
      <c r="G35" s="360" t="s">
        <v>312</v>
      </c>
      <c r="H35" s="360"/>
      <c r="I35" s="360"/>
      <c r="J35" s="360"/>
      <c r="K35" s="236"/>
    </row>
    <row r="36" spans="2:11" ht="15" customHeight="1">
      <c r="B36" s="239"/>
      <c r="C36" s="240"/>
      <c r="D36" s="238"/>
      <c r="E36" s="242" t="s">
        <v>61</v>
      </c>
      <c r="F36" s="238"/>
      <c r="G36" s="360" t="s">
        <v>313</v>
      </c>
      <c r="H36" s="360"/>
      <c r="I36" s="360"/>
      <c r="J36" s="360"/>
      <c r="K36" s="236"/>
    </row>
    <row r="37" spans="2:11" ht="15" customHeight="1">
      <c r="B37" s="239"/>
      <c r="C37" s="240"/>
      <c r="D37" s="238"/>
      <c r="E37" s="242" t="s">
        <v>119</v>
      </c>
      <c r="F37" s="238"/>
      <c r="G37" s="360" t="s">
        <v>314</v>
      </c>
      <c r="H37" s="360"/>
      <c r="I37" s="360"/>
      <c r="J37" s="360"/>
      <c r="K37" s="236"/>
    </row>
    <row r="38" spans="2:11" ht="15" customHeight="1">
      <c r="B38" s="239"/>
      <c r="C38" s="240"/>
      <c r="D38" s="238"/>
      <c r="E38" s="242" t="s">
        <v>120</v>
      </c>
      <c r="F38" s="238"/>
      <c r="G38" s="360" t="s">
        <v>315</v>
      </c>
      <c r="H38" s="360"/>
      <c r="I38" s="360"/>
      <c r="J38" s="360"/>
      <c r="K38" s="236"/>
    </row>
    <row r="39" spans="2:11" ht="15" customHeight="1">
      <c r="B39" s="239"/>
      <c r="C39" s="240"/>
      <c r="D39" s="238"/>
      <c r="E39" s="242" t="s">
        <v>121</v>
      </c>
      <c r="F39" s="238"/>
      <c r="G39" s="360" t="s">
        <v>316</v>
      </c>
      <c r="H39" s="360"/>
      <c r="I39" s="360"/>
      <c r="J39" s="360"/>
      <c r="K39" s="236"/>
    </row>
    <row r="40" spans="2:11" ht="15" customHeight="1">
      <c r="B40" s="239"/>
      <c r="C40" s="240"/>
      <c r="D40" s="238"/>
      <c r="E40" s="242" t="s">
        <v>317</v>
      </c>
      <c r="F40" s="238"/>
      <c r="G40" s="360" t="s">
        <v>318</v>
      </c>
      <c r="H40" s="360"/>
      <c r="I40" s="360"/>
      <c r="J40" s="360"/>
      <c r="K40" s="236"/>
    </row>
    <row r="41" spans="2:11" ht="15" customHeight="1">
      <c r="B41" s="239"/>
      <c r="C41" s="240"/>
      <c r="D41" s="238"/>
      <c r="E41" s="242"/>
      <c r="F41" s="238"/>
      <c r="G41" s="360" t="s">
        <v>319</v>
      </c>
      <c r="H41" s="360"/>
      <c r="I41" s="360"/>
      <c r="J41" s="360"/>
      <c r="K41" s="236"/>
    </row>
    <row r="42" spans="2:11" ht="15" customHeight="1">
      <c r="B42" s="239"/>
      <c r="C42" s="240"/>
      <c r="D42" s="238"/>
      <c r="E42" s="242" t="s">
        <v>320</v>
      </c>
      <c r="F42" s="238"/>
      <c r="G42" s="360" t="s">
        <v>321</v>
      </c>
      <c r="H42" s="360"/>
      <c r="I42" s="360"/>
      <c r="J42" s="360"/>
      <c r="K42" s="236"/>
    </row>
    <row r="43" spans="2:11" ht="15" customHeight="1">
      <c r="B43" s="239"/>
      <c r="C43" s="240"/>
      <c r="D43" s="238"/>
      <c r="E43" s="242" t="s">
        <v>124</v>
      </c>
      <c r="F43" s="238"/>
      <c r="G43" s="360" t="s">
        <v>322</v>
      </c>
      <c r="H43" s="360"/>
      <c r="I43" s="360"/>
      <c r="J43" s="360"/>
      <c r="K43" s="236"/>
    </row>
    <row r="44" spans="2:11" ht="12.75" customHeight="1">
      <c r="B44" s="239"/>
      <c r="C44" s="240"/>
      <c r="D44" s="238"/>
      <c r="E44" s="238"/>
      <c r="F44" s="238"/>
      <c r="G44" s="238"/>
      <c r="H44" s="238"/>
      <c r="I44" s="238"/>
      <c r="J44" s="238"/>
      <c r="K44" s="236"/>
    </row>
    <row r="45" spans="2:11" ht="15" customHeight="1">
      <c r="B45" s="239"/>
      <c r="C45" s="240"/>
      <c r="D45" s="360" t="s">
        <v>323</v>
      </c>
      <c r="E45" s="360"/>
      <c r="F45" s="360"/>
      <c r="G45" s="360"/>
      <c r="H45" s="360"/>
      <c r="I45" s="360"/>
      <c r="J45" s="360"/>
      <c r="K45" s="236"/>
    </row>
    <row r="46" spans="2:11" ht="15" customHeight="1">
      <c r="B46" s="239"/>
      <c r="C46" s="240"/>
      <c r="D46" s="240"/>
      <c r="E46" s="360" t="s">
        <v>324</v>
      </c>
      <c r="F46" s="360"/>
      <c r="G46" s="360"/>
      <c r="H46" s="360"/>
      <c r="I46" s="360"/>
      <c r="J46" s="360"/>
      <c r="K46" s="236"/>
    </row>
    <row r="47" spans="2:11" ht="15" customHeight="1">
      <c r="B47" s="239"/>
      <c r="C47" s="240"/>
      <c r="D47" s="240"/>
      <c r="E47" s="360" t="s">
        <v>325</v>
      </c>
      <c r="F47" s="360"/>
      <c r="G47" s="360"/>
      <c r="H47" s="360"/>
      <c r="I47" s="360"/>
      <c r="J47" s="360"/>
      <c r="K47" s="236"/>
    </row>
    <row r="48" spans="2:11" ht="15" customHeight="1">
      <c r="B48" s="239"/>
      <c r="C48" s="240"/>
      <c r="D48" s="240"/>
      <c r="E48" s="360" t="s">
        <v>326</v>
      </c>
      <c r="F48" s="360"/>
      <c r="G48" s="360"/>
      <c r="H48" s="360"/>
      <c r="I48" s="360"/>
      <c r="J48" s="360"/>
      <c r="K48" s="236"/>
    </row>
    <row r="49" spans="2:11" ht="15" customHeight="1">
      <c r="B49" s="239"/>
      <c r="C49" s="240"/>
      <c r="D49" s="360" t="s">
        <v>327</v>
      </c>
      <c r="E49" s="360"/>
      <c r="F49" s="360"/>
      <c r="G49" s="360"/>
      <c r="H49" s="360"/>
      <c r="I49" s="360"/>
      <c r="J49" s="360"/>
      <c r="K49" s="236"/>
    </row>
    <row r="50" spans="2:11" ht="25.5" customHeight="1">
      <c r="B50" s="235"/>
      <c r="C50" s="362" t="s">
        <v>328</v>
      </c>
      <c r="D50" s="362"/>
      <c r="E50" s="362"/>
      <c r="F50" s="362"/>
      <c r="G50" s="362"/>
      <c r="H50" s="362"/>
      <c r="I50" s="362"/>
      <c r="J50" s="362"/>
      <c r="K50" s="236"/>
    </row>
    <row r="51" spans="2:11" ht="5.25" customHeight="1">
      <c r="B51" s="235"/>
      <c r="C51" s="237"/>
      <c r="D51" s="237"/>
      <c r="E51" s="237"/>
      <c r="F51" s="237"/>
      <c r="G51" s="237"/>
      <c r="H51" s="237"/>
      <c r="I51" s="237"/>
      <c r="J51" s="237"/>
      <c r="K51" s="236"/>
    </row>
    <row r="52" spans="2:11" ht="15" customHeight="1">
      <c r="B52" s="235"/>
      <c r="C52" s="360" t="s">
        <v>329</v>
      </c>
      <c r="D52" s="360"/>
      <c r="E52" s="360"/>
      <c r="F52" s="360"/>
      <c r="G52" s="360"/>
      <c r="H52" s="360"/>
      <c r="I52" s="360"/>
      <c r="J52" s="360"/>
      <c r="K52" s="236"/>
    </row>
    <row r="53" spans="2:11" ht="15" customHeight="1">
      <c r="B53" s="235"/>
      <c r="C53" s="360" t="s">
        <v>330</v>
      </c>
      <c r="D53" s="360"/>
      <c r="E53" s="360"/>
      <c r="F53" s="360"/>
      <c r="G53" s="360"/>
      <c r="H53" s="360"/>
      <c r="I53" s="360"/>
      <c r="J53" s="360"/>
      <c r="K53" s="236"/>
    </row>
    <row r="54" spans="2:11" ht="12.75" customHeight="1">
      <c r="B54" s="235"/>
      <c r="C54" s="238"/>
      <c r="D54" s="238"/>
      <c r="E54" s="238"/>
      <c r="F54" s="238"/>
      <c r="G54" s="238"/>
      <c r="H54" s="238"/>
      <c r="I54" s="238"/>
      <c r="J54" s="238"/>
      <c r="K54" s="236"/>
    </row>
    <row r="55" spans="2:11" ht="15" customHeight="1">
      <c r="B55" s="235"/>
      <c r="C55" s="360" t="s">
        <v>331</v>
      </c>
      <c r="D55" s="360"/>
      <c r="E55" s="360"/>
      <c r="F55" s="360"/>
      <c r="G55" s="360"/>
      <c r="H55" s="360"/>
      <c r="I55" s="360"/>
      <c r="J55" s="360"/>
      <c r="K55" s="236"/>
    </row>
    <row r="56" spans="2:11" ht="15" customHeight="1">
      <c r="B56" s="235"/>
      <c r="C56" s="240"/>
      <c r="D56" s="360" t="s">
        <v>332</v>
      </c>
      <c r="E56" s="360"/>
      <c r="F56" s="360"/>
      <c r="G56" s="360"/>
      <c r="H56" s="360"/>
      <c r="I56" s="360"/>
      <c r="J56" s="360"/>
      <c r="K56" s="236"/>
    </row>
    <row r="57" spans="2:11" ht="15" customHeight="1">
      <c r="B57" s="235"/>
      <c r="C57" s="240"/>
      <c r="D57" s="360" t="s">
        <v>333</v>
      </c>
      <c r="E57" s="360"/>
      <c r="F57" s="360"/>
      <c r="G57" s="360"/>
      <c r="H57" s="360"/>
      <c r="I57" s="360"/>
      <c r="J57" s="360"/>
      <c r="K57" s="236"/>
    </row>
    <row r="58" spans="2:11" ht="15" customHeight="1">
      <c r="B58" s="235"/>
      <c r="C58" s="240"/>
      <c r="D58" s="360" t="s">
        <v>334</v>
      </c>
      <c r="E58" s="360"/>
      <c r="F58" s="360"/>
      <c r="G58" s="360"/>
      <c r="H58" s="360"/>
      <c r="I58" s="360"/>
      <c r="J58" s="360"/>
      <c r="K58" s="236"/>
    </row>
    <row r="59" spans="2:11" ht="15" customHeight="1">
      <c r="B59" s="235"/>
      <c r="C59" s="240"/>
      <c r="D59" s="360" t="s">
        <v>335</v>
      </c>
      <c r="E59" s="360"/>
      <c r="F59" s="360"/>
      <c r="G59" s="360"/>
      <c r="H59" s="360"/>
      <c r="I59" s="360"/>
      <c r="J59" s="360"/>
      <c r="K59" s="236"/>
    </row>
    <row r="60" spans="2:11" ht="15" customHeight="1">
      <c r="B60" s="235"/>
      <c r="C60" s="240"/>
      <c r="D60" s="361" t="s">
        <v>336</v>
      </c>
      <c r="E60" s="361"/>
      <c r="F60" s="361"/>
      <c r="G60" s="361"/>
      <c r="H60" s="361"/>
      <c r="I60" s="361"/>
      <c r="J60" s="361"/>
      <c r="K60" s="236"/>
    </row>
    <row r="61" spans="2:11" ht="15" customHeight="1">
      <c r="B61" s="235"/>
      <c r="C61" s="240"/>
      <c r="D61" s="360" t="s">
        <v>337</v>
      </c>
      <c r="E61" s="360"/>
      <c r="F61" s="360"/>
      <c r="G61" s="360"/>
      <c r="H61" s="360"/>
      <c r="I61" s="360"/>
      <c r="J61" s="360"/>
      <c r="K61" s="236"/>
    </row>
    <row r="62" spans="2:11" ht="12.75" customHeight="1">
      <c r="B62" s="235"/>
      <c r="C62" s="240"/>
      <c r="D62" s="240"/>
      <c r="E62" s="243"/>
      <c r="F62" s="240"/>
      <c r="G62" s="240"/>
      <c r="H62" s="240"/>
      <c r="I62" s="240"/>
      <c r="J62" s="240"/>
      <c r="K62" s="236"/>
    </row>
    <row r="63" spans="2:11" ht="15" customHeight="1">
      <c r="B63" s="235"/>
      <c r="C63" s="240"/>
      <c r="D63" s="360" t="s">
        <v>338</v>
      </c>
      <c r="E63" s="360"/>
      <c r="F63" s="360"/>
      <c r="G63" s="360"/>
      <c r="H63" s="360"/>
      <c r="I63" s="360"/>
      <c r="J63" s="360"/>
      <c r="K63" s="236"/>
    </row>
    <row r="64" spans="2:11" ht="15" customHeight="1">
      <c r="B64" s="235"/>
      <c r="C64" s="240"/>
      <c r="D64" s="361" t="s">
        <v>339</v>
      </c>
      <c r="E64" s="361"/>
      <c r="F64" s="361"/>
      <c r="G64" s="361"/>
      <c r="H64" s="361"/>
      <c r="I64" s="361"/>
      <c r="J64" s="361"/>
      <c r="K64" s="236"/>
    </row>
    <row r="65" spans="2:11" ht="15" customHeight="1">
      <c r="B65" s="235"/>
      <c r="C65" s="240"/>
      <c r="D65" s="360" t="s">
        <v>340</v>
      </c>
      <c r="E65" s="360"/>
      <c r="F65" s="360"/>
      <c r="G65" s="360"/>
      <c r="H65" s="360"/>
      <c r="I65" s="360"/>
      <c r="J65" s="360"/>
      <c r="K65" s="236"/>
    </row>
    <row r="66" spans="2:11" ht="15" customHeight="1">
      <c r="B66" s="235"/>
      <c r="C66" s="240"/>
      <c r="D66" s="360" t="s">
        <v>341</v>
      </c>
      <c r="E66" s="360"/>
      <c r="F66" s="360"/>
      <c r="G66" s="360"/>
      <c r="H66" s="360"/>
      <c r="I66" s="360"/>
      <c r="J66" s="360"/>
      <c r="K66" s="236"/>
    </row>
    <row r="67" spans="2:11" ht="15" customHeight="1">
      <c r="B67" s="235"/>
      <c r="C67" s="240"/>
      <c r="D67" s="360" t="s">
        <v>342</v>
      </c>
      <c r="E67" s="360"/>
      <c r="F67" s="360"/>
      <c r="G67" s="360"/>
      <c r="H67" s="360"/>
      <c r="I67" s="360"/>
      <c r="J67" s="360"/>
      <c r="K67" s="236"/>
    </row>
    <row r="68" spans="2:11" ht="15" customHeight="1">
      <c r="B68" s="235"/>
      <c r="C68" s="240"/>
      <c r="D68" s="360" t="s">
        <v>343</v>
      </c>
      <c r="E68" s="360"/>
      <c r="F68" s="360"/>
      <c r="G68" s="360"/>
      <c r="H68" s="360"/>
      <c r="I68" s="360"/>
      <c r="J68" s="360"/>
      <c r="K68" s="236"/>
    </row>
    <row r="69" spans="2:11" ht="12.75" customHeight="1">
      <c r="B69" s="244"/>
      <c r="C69" s="245"/>
      <c r="D69" s="245"/>
      <c r="E69" s="245"/>
      <c r="F69" s="245"/>
      <c r="G69" s="245"/>
      <c r="H69" s="245"/>
      <c r="I69" s="245"/>
      <c r="J69" s="245"/>
      <c r="K69" s="246"/>
    </row>
    <row r="70" spans="2:11" ht="18.75" customHeight="1">
      <c r="B70" s="247"/>
      <c r="C70" s="247"/>
      <c r="D70" s="247"/>
      <c r="E70" s="247"/>
      <c r="F70" s="247"/>
      <c r="G70" s="247"/>
      <c r="H70" s="247"/>
      <c r="I70" s="247"/>
      <c r="J70" s="247"/>
      <c r="K70" s="248"/>
    </row>
    <row r="71" spans="2:11" ht="18.75" customHeight="1">
      <c r="B71" s="248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2:11" ht="7.5" customHeight="1">
      <c r="B72" s="249"/>
      <c r="C72" s="250"/>
      <c r="D72" s="250"/>
      <c r="E72" s="250"/>
      <c r="F72" s="250"/>
      <c r="G72" s="250"/>
      <c r="H72" s="250"/>
      <c r="I72" s="250"/>
      <c r="J72" s="250"/>
      <c r="K72" s="251"/>
    </row>
    <row r="73" spans="2:11" ht="45" customHeight="1">
      <c r="B73" s="252"/>
      <c r="C73" s="359" t="s">
        <v>344</v>
      </c>
      <c r="D73" s="359"/>
      <c r="E73" s="359"/>
      <c r="F73" s="359"/>
      <c r="G73" s="359"/>
      <c r="H73" s="359"/>
      <c r="I73" s="359"/>
      <c r="J73" s="359"/>
      <c r="K73" s="253"/>
    </row>
    <row r="74" spans="2:11" ht="17.25" customHeight="1">
      <c r="B74" s="252"/>
      <c r="C74" s="254" t="s">
        <v>345</v>
      </c>
      <c r="D74" s="254"/>
      <c r="E74" s="254"/>
      <c r="F74" s="254" t="s">
        <v>346</v>
      </c>
      <c r="G74" s="255"/>
      <c r="H74" s="254" t="s">
        <v>119</v>
      </c>
      <c r="I74" s="254" t="s">
        <v>65</v>
      </c>
      <c r="J74" s="254" t="s">
        <v>347</v>
      </c>
      <c r="K74" s="253"/>
    </row>
    <row r="75" spans="2:11" ht="17.25" customHeight="1">
      <c r="B75" s="252"/>
      <c r="C75" s="256" t="s">
        <v>348</v>
      </c>
      <c r="D75" s="256"/>
      <c r="E75" s="256"/>
      <c r="F75" s="257" t="s">
        <v>349</v>
      </c>
      <c r="G75" s="258"/>
      <c r="H75" s="256"/>
      <c r="I75" s="256"/>
      <c r="J75" s="256" t="s">
        <v>350</v>
      </c>
      <c r="K75" s="253"/>
    </row>
    <row r="76" spans="2:11" ht="5.25" customHeight="1">
      <c r="B76" s="252"/>
      <c r="C76" s="259"/>
      <c r="D76" s="259"/>
      <c r="E76" s="259"/>
      <c r="F76" s="259"/>
      <c r="G76" s="260"/>
      <c r="H76" s="259"/>
      <c r="I76" s="259"/>
      <c r="J76" s="259"/>
      <c r="K76" s="253"/>
    </row>
    <row r="77" spans="2:11" ht="15" customHeight="1">
      <c r="B77" s="252"/>
      <c r="C77" s="242" t="s">
        <v>61</v>
      </c>
      <c r="D77" s="259"/>
      <c r="E77" s="259"/>
      <c r="F77" s="261" t="s">
        <v>351</v>
      </c>
      <c r="G77" s="260"/>
      <c r="H77" s="242" t="s">
        <v>352</v>
      </c>
      <c r="I77" s="242" t="s">
        <v>353</v>
      </c>
      <c r="J77" s="242">
        <v>20</v>
      </c>
      <c r="K77" s="253"/>
    </row>
    <row r="78" spans="2:11" ht="15" customHeight="1">
      <c r="B78" s="252"/>
      <c r="C78" s="242" t="s">
        <v>354</v>
      </c>
      <c r="D78" s="242"/>
      <c r="E78" s="242"/>
      <c r="F78" s="261" t="s">
        <v>351</v>
      </c>
      <c r="G78" s="260"/>
      <c r="H78" s="242" t="s">
        <v>355</v>
      </c>
      <c r="I78" s="242" t="s">
        <v>353</v>
      </c>
      <c r="J78" s="242">
        <v>120</v>
      </c>
      <c r="K78" s="253"/>
    </row>
    <row r="79" spans="2:11" ht="15" customHeight="1">
      <c r="B79" s="262"/>
      <c r="C79" s="242" t="s">
        <v>356</v>
      </c>
      <c r="D79" s="242"/>
      <c r="E79" s="242"/>
      <c r="F79" s="261" t="s">
        <v>357</v>
      </c>
      <c r="G79" s="260"/>
      <c r="H79" s="242" t="s">
        <v>358</v>
      </c>
      <c r="I79" s="242" t="s">
        <v>353</v>
      </c>
      <c r="J79" s="242">
        <v>50</v>
      </c>
      <c r="K79" s="253"/>
    </row>
    <row r="80" spans="2:11" ht="15" customHeight="1">
      <c r="B80" s="262"/>
      <c r="C80" s="242" t="s">
        <v>359</v>
      </c>
      <c r="D80" s="242"/>
      <c r="E80" s="242"/>
      <c r="F80" s="261" t="s">
        <v>351</v>
      </c>
      <c r="G80" s="260"/>
      <c r="H80" s="242" t="s">
        <v>360</v>
      </c>
      <c r="I80" s="242" t="s">
        <v>361</v>
      </c>
      <c r="J80" s="242"/>
      <c r="K80" s="253"/>
    </row>
    <row r="81" spans="2:11" ht="15" customHeight="1">
      <c r="B81" s="262"/>
      <c r="C81" s="263" t="s">
        <v>362</v>
      </c>
      <c r="D81" s="263"/>
      <c r="E81" s="263"/>
      <c r="F81" s="264" t="s">
        <v>357</v>
      </c>
      <c r="G81" s="263"/>
      <c r="H81" s="263" t="s">
        <v>363</v>
      </c>
      <c r="I81" s="263" t="s">
        <v>353</v>
      </c>
      <c r="J81" s="263">
        <v>15</v>
      </c>
      <c r="K81" s="253"/>
    </row>
    <row r="82" spans="2:11" ht="15" customHeight="1">
      <c r="B82" s="262"/>
      <c r="C82" s="263" t="s">
        <v>364</v>
      </c>
      <c r="D82" s="263"/>
      <c r="E82" s="263"/>
      <c r="F82" s="264" t="s">
        <v>357</v>
      </c>
      <c r="G82" s="263"/>
      <c r="H82" s="263" t="s">
        <v>365</v>
      </c>
      <c r="I82" s="263" t="s">
        <v>353</v>
      </c>
      <c r="J82" s="263">
        <v>15</v>
      </c>
      <c r="K82" s="253"/>
    </row>
    <row r="83" spans="2:11" ht="15" customHeight="1">
      <c r="B83" s="262"/>
      <c r="C83" s="263" t="s">
        <v>366</v>
      </c>
      <c r="D83" s="263"/>
      <c r="E83" s="263"/>
      <c r="F83" s="264" t="s">
        <v>357</v>
      </c>
      <c r="G83" s="263"/>
      <c r="H83" s="263" t="s">
        <v>367</v>
      </c>
      <c r="I83" s="263" t="s">
        <v>353</v>
      </c>
      <c r="J83" s="263">
        <v>20</v>
      </c>
      <c r="K83" s="253"/>
    </row>
    <row r="84" spans="2:11" ht="15" customHeight="1">
      <c r="B84" s="262"/>
      <c r="C84" s="263" t="s">
        <v>368</v>
      </c>
      <c r="D84" s="263"/>
      <c r="E84" s="263"/>
      <c r="F84" s="264" t="s">
        <v>357</v>
      </c>
      <c r="G84" s="263"/>
      <c r="H84" s="263" t="s">
        <v>369</v>
      </c>
      <c r="I84" s="263" t="s">
        <v>353</v>
      </c>
      <c r="J84" s="263">
        <v>20</v>
      </c>
      <c r="K84" s="253"/>
    </row>
    <row r="85" spans="2:11" ht="15" customHeight="1">
      <c r="B85" s="262"/>
      <c r="C85" s="242" t="s">
        <v>370</v>
      </c>
      <c r="D85" s="242"/>
      <c r="E85" s="242"/>
      <c r="F85" s="261" t="s">
        <v>357</v>
      </c>
      <c r="G85" s="260"/>
      <c r="H85" s="242" t="s">
        <v>371</v>
      </c>
      <c r="I85" s="242" t="s">
        <v>353</v>
      </c>
      <c r="J85" s="242">
        <v>50</v>
      </c>
      <c r="K85" s="253"/>
    </row>
    <row r="86" spans="2:11" ht="15" customHeight="1">
      <c r="B86" s="262"/>
      <c r="C86" s="242" t="s">
        <v>372</v>
      </c>
      <c r="D86" s="242"/>
      <c r="E86" s="242"/>
      <c r="F86" s="261" t="s">
        <v>357</v>
      </c>
      <c r="G86" s="260"/>
      <c r="H86" s="242" t="s">
        <v>373</v>
      </c>
      <c r="I86" s="242" t="s">
        <v>353</v>
      </c>
      <c r="J86" s="242">
        <v>20</v>
      </c>
      <c r="K86" s="253"/>
    </row>
    <row r="87" spans="2:11" ht="15" customHeight="1">
      <c r="B87" s="262"/>
      <c r="C87" s="242" t="s">
        <v>374</v>
      </c>
      <c r="D87" s="242"/>
      <c r="E87" s="242"/>
      <c r="F87" s="261" t="s">
        <v>357</v>
      </c>
      <c r="G87" s="260"/>
      <c r="H87" s="242" t="s">
        <v>375</v>
      </c>
      <c r="I87" s="242" t="s">
        <v>353</v>
      </c>
      <c r="J87" s="242">
        <v>20</v>
      </c>
      <c r="K87" s="253"/>
    </row>
    <row r="88" spans="2:11" ht="15" customHeight="1">
      <c r="B88" s="262"/>
      <c r="C88" s="242" t="s">
        <v>376</v>
      </c>
      <c r="D88" s="242"/>
      <c r="E88" s="242"/>
      <c r="F88" s="261" t="s">
        <v>357</v>
      </c>
      <c r="G88" s="260"/>
      <c r="H88" s="242" t="s">
        <v>377</v>
      </c>
      <c r="I88" s="242" t="s">
        <v>353</v>
      </c>
      <c r="J88" s="242">
        <v>50</v>
      </c>
      <c r="K88" s="253"/>
    </row>
    <row r="89" spans="2:11" ht="15" customHeight="1">
      <c r="B89" s="262"/>
      <c r="C89" s="242" t="s">
        <v>378</v>
      </c>
      <c r="D89" s="242"/>
      <c r="E89" s="242"/>
      <c r="F89" s="261" t="s">
        <v>357</v>
      </c>
      <c r="G89" s="260"/>
      <c r="H89" s="242" t="s">
        <v>378</v>
      </c>
      <c r="I89" s="242" t="s">
        <v>353</v>
      </c>
      <c r="J89" s="242">
        <v>50</v>
      </c>
      <c r="K89" s="253"/>
    </row>
    <row r="90" spans="2:11" ht="15" customHeight="1">
      <c r="B90" s="262"/>
      <c r="C90" s="242" t="s">
        <v>125</v>
      </c>
      <c r="D90" s="242"/>
      <c r="E90" s="242"/>
      <c r="F90" s="261" t="s">
        <v>357</v>
      </c>
      <c r="G90" s="260"/>
      <c r="H90" s="242" t="s">
        <v>379</v>
      </c>
      <c r="I90" s="242" t="s">
        <v>353</v>
      </c>
      <c r="J90" s="242">
        <v>255</v>
      </c>
      <c r="K90" s="253"/>
    </row>
    <row r="91" spans="2:11" ht="15" customHeight="1">
      <c r="B91" s="262"/>
      <c r="C91" s="242" t="s">
        <v>380</v>
      </c>
      <c r="D91" s="242"/>
      <c r="E91" s="242"/>
      <c r="F91" s="261" t="s">
        <v>351</v>
      </c>
      <c r="G91" s="260"/>
      <c r="H91" s="242" t="s">
        <v>381</v>
      </c>
      <c r="I91" s="242" t="s">
        <v>382</v>
      </c>
      <c r="J91" s="242"/>
      <c r="K91" s="253"/>
    </row>
    <row r="92" spans="2:11" ht="15" customHeight="1">
      <c r="B92" s="262"/>
      <c r="C92" s="242" t="s">
        <v>383</v>
      </c>
      <c r="D92" s="242"/>
      <c r="E92" s="242"/>
      <c r="F92" s="261" t="s">
        <v>351</v>
      </c>
      <c r="G92" s="260"/>
      <c r="H92" s="242" t="s">
        <v>384</v>
      </c>
      <c r="I92" s="242" t="s">
        <v>385</v>
      </c>
      <c r="J92" s="242"/>
      <c r="K92" s="253"/>
    </row>
    <row r="93" spans="2:11" ht="15" customHeight="1">
      <c r="B93" s="262"/>
      <c r="C93" s="242" t="s">
        <v>386</v>
      </c>
      <c r="D93" s="242"/>
      <c r="E93" s="242"/>
      <c r="F93" s="261" t="s">
        <v>351</v>
      </c>
      <c r="G93" s="260"/>
      <c r="H93" s="242" t="s">
        <v>386</v>
      </c>
      <c r="I93" s="242" t="s">
        <v>385</v>
      </c>
      <c r="J93" s="242"/>
      <c r="K93" s="253"/>
    </row>
    <row r="94" spans="2:11" ht="15" customHeight="1">
      <c r="B94" s="262"/>
      <c r="C94" s="242" t="s">
        <v>46</v>
      </c>
      <c r="D94" s="242"/>
      <c r="E94" s="242"/>
      <c r="F94" s="261" t="s">
        <v>351</v>
      </c>
      <c r="G94" s="260"/>
      <c r="H94" s="242" t="s">
        <v>387</v>
      </c>
      <c r="I94" s="242" t="s">
        <v>385</v>
      </c>
      <c r="J94" s="242"/>
      <c r="K94" s="253"/>
    </row>
    <row r="95" spans="2:11" ht="15" customHeight="1">
      <c r="B95" s="262"/>
      <c r="C95" s="242" t="s">
        <v>56</v>
      </c>
      <c r="D95" s="242"/>
      <c r="E95" s="242"/>
      <c r="F95" s="261" t="s">
        <v>351</v>
      </c>
      <c r="G95" s="260"/>
      <c r="H95" s="242" t="s">
        <v>388</v>
      </c>
      <c r="I95" s="242" t="s">
        <v>385</v>
      </c>
      <c r="J95" s="242"/>
      <c r="K95" s="253"/>
    </row>
    <row r="96" spans="2:11" ht="15" customHeight="1">
      <c r="B96" s="265"/>
      <c r="C96" s="266"/>
      <c r="D96" s="266"/>
      <c r="E96" s="266"/>
      <c r="F96" s="266"/>
      <c r="G96" s="266"/>
      <c r="H96" s="266"/>
      <c r="I96" s="266"/>
      <c r="J96" s="266"/>
      <c r="K96" s="267"/>
    </row>
    <row r="97" spans="2:11" ht="18.75" customHeight="1">
      <c r="B97" s="268"/>
      <c r="C97" s="269"/>
      <c r="D97" s="269"/>
      <c r="E97" s="269"/>
      <c r="F97" s="269"/>
      <c r="G97" s="269"/>
      <c r="H97" s="269"/>
      <c r="I97" s="269"/>
      <c r="J97" s="269"/>
      <c r="K97" s="268"/>
    </row>
    <row r="98" spans="2:11" ht="18.75" customHeight="1">
      <c r="B98" s="248"/>
      <c r="C98" s="248"/>
      <c r="D98" s="248"/>
      <c r="E98" s="248"/>
      <c r="F98" s="248"/>
      <c r="G98" s="248"/>
      <c r="H98" s="248"/>
      <c r="I98" s="248"/>
      <c r="J98" s="248"/>
      <c r="K98" s="248"/>
    </row>
    <row r="99" spans="2:11" ht="7.5" customHeight="1">
      <c r="B99" s="249"/>
      <c r="C99" s="250"/>
      <c r="D99" s="250"/>
      <c r="E99" s="250"/>
      <c r="F99" s="250"/>
      <c r="G99" s="250"/>
      <c r="H99" s="250"/>
      <c r="I99" s="250"/>
      <c r="J99" s="250"/>
      <c r="K99" s="251"/>
    </row>
    <row r="100" spans="2:11" ht="45" customHeight="1">
      <c r="B100" s="252"/>
      <c r="C100" s="359" t="s">
        <v>389</v>
      </c>
      <c r="D100" s="359"/>
      <c r="E100" s="359"/>
      <c r="F100" s="359"/>
      <c r="G100" s="359"/>
      <c r="H100" s="359"/>
      <c r="I100" s="359"/>
      <c r="J100" s="359"/>
      <c r="K100" s="253"/>
    </row>
    <row r="101" spans="2:11" ht="17.25" customHeight="1">
      <c r="B101" s="252"/>
      <c r="C101" s="254" t="s">
        <v>345</v>
      </c>
      <c r="D101" s="254"/>
      <c r="E101" s="254"/>
      <c r="F101" s="254" t="s">
        <v>346</v>
      </c>
      <c r="G101" s="255"/>
      <c r="H101" s="254" t="s">
        <v>119</v>
      </c>
      <c r="I101" s="254" t="s">
        <v>65</v>
      </c>
      <c r="J101" s="254" t="s">
        <v>347</v>
      </c>
      <c r="K101" s="253"/>
    </row>
    <row r="102" spans="2:11" ht="17.25" customHeight="1">
      <c r="B102" s="252"/>
      <c r="C102" s="256" t="s">
        <v>348</v>
      </c>
      <c r="D102" s="256"/>
      <c r="E102" s="256"/>
      <c r="F102" s="257" t="s">
        <v>349</v>
      </c>
      <c r="G102" s="258"/>
      <c r="H102" s="256"/>
      <c r="I102" s="256"/>
      <c r="J102" s="256" t="s">
        <v>350</v>
      </c>
      <c r="K102" s="253"/>
    </row>
    <row r="103" spans="2:11" ht="5.25" customHeight="1">
      <c r="B103" s="252"/>
      <c r="C103" s="254"/>
      <c r="D103" s="254"/>
      <c r="E103" s="254"/>
      <c r="F103" s="254"/>
      <c r="G103" s="270"/>
      <c r="H103" s="254"/>
      <c r="I103" s="254"/>
      <c r="J103" s="254"/>
      <c r="K103" s="253"/>
    </row>
    <row r="104" spans="2:11" ht="15" customHeight="1">
      <c r="B104" s="252"/>
      <c r="C104" s="242" t="s">
        <v>61</v>
      </c>
      <c r="D104" s="259"/>
      <c r="E104" s="259"/>
      <c r="F104" s="261" t="s">
        <v>351</v>
      </c>
      <c r="G104" s="270"/>
      <c r="H104" s="242" t="s">
        <v>390</v>
      </c>
      <c r="I104" s="242" t="s">
        <v>353</v>
      </c>
      <c r="J104" s="242">
        <v>20</v>
      </c>
      <c r="K104" s="253"/>
    </row>
    <row r="105" spans="2:11" ht="15" customHeight="1">
      <c r="B105" s="252"/>
      <c r="C105" s="242" t="s">
        <v>354</v>
      </c>
      <c r="D105" s="242"/>
      <c r="E105" s="242"/>
      <c r="F105" s="261" t="s">
        <v>351</v>
      </c>
      <c r="G105" s="242"/>
      <c r="H105" s="242" t="s">
        <v>390</v>
      </c>
      <c r="I105" s="242" t="s">
        <v>353</v>
      </c>
      <c r="J105" s="242">
        <v>120</v>
      </c>
      <c r="K105" s="253"/>
    </row>
    <row r="106" spans="2:11" ht="15" customHeight="1">
      <c r="B106" s="262"/>
      <c r="C106" s="242" t="s">
        <v>356</v>
      </c>
      <c r="D106" s="242"/>
      <c r="E106" s="242"/>
      <c r="F106" s="261" t="s">
        <v>357</v>
      </c>
      <c r="G106" s="242"/>
      <c r="H106" s="242" t="s">
        <v>390</v>
      </c>
      <c r="I106" s="242" t="s">
        <v>353</v>
      </c>
      <c r="J106" s="242">
        <v>50</v>
      </c>
      <c r="K106" s="253"/>
    </row>
    <row r="107" spans="2:11" ht="15" customHeight="1">
      <c r="B107" s="262"/>
      <c r="C107" s="242" t="s">
        <v>359</v>
      </c>
      <c r="D107" s="242"/>
      <c r="E107" s="242"/>
      <c r="F107" s="261" t="s">
        <v>351</v>
      </c>
      <c r="G107" s="242"/>
      <c r="H107" s="242" t="s">
        <v>390</v>
      </c>
      <c r="I107" s="242" t="s">
        <v>361</v>
      </c>
      <c r="J107" s="242"/>
      <c r="K107" s="253"/>
    </row>
    <row r="108" spans="2:11" ht="15" customHeight="1">
      <c r="B108" s="262"/>
      <c r="C108" s="242" t="s">
        <v>370</v>
      </c>
      <c r="D108" s="242"/>
      <c r="E108" s="242"/>
      <c r="F108" s="261" t="s">
        <v>357</v>
      </c>
      <c r="G108" s="242"/>
      <c r="H108" s="242" t="s">
        <v>390</v>
      </c>
      <c r="I108" s="242" t="s">
        <v>353</v>
      </c>
      <c r="J108" s="242">
        <v>50</v>
      </c>
      <c r="K108" s="253"/>
    </row>
    <row r="109" spans="2:11" ht="15" customHeight="1">
      <c r="B109" s="262"/>
      <c r="C109" s="242" t="s">
        <v>378</v>
      </c>
      <c r="D109" s="242"/>
      <c r="E109" s="242"/>
      <c r="F109" s="261" t="s">
        <v>357</v>
      </c>
      <c r="G109" s="242"/>
      <c r="H109" s="242" t="s">
        <v>390</v>
      </c>
      <c r="I109" s="242" t="s">
        <v>353</v>
      </c>
      <c r="J109" s="242">
        <v>50</v>
      </c>
      <c r="K109" s="253"/>
    </row>
    <row r="110" spans="2:11" ht="15" customHeight="1">
      <c r="B110" s="262"/>
      <c r="C110" s="242" t="s">
        <v>376</v>
      </c>
      <c r="D110" s="242"/>
      <c r="E110" s="242"/>
      <c r="F110" s="261" t="s">
        <v>357</v>
      </c>
      <c r="G110" s="242"/>
      <c r="H110" s="242" t="s">
        <v>390</v>
      </c>
      <c r="I110" s="242" t="s">
        <v>353</v>
      </c>
      <c r="J110" s="242">
        <v>50</v>
      </c>
      <c r="K110" s="253"/>
    </row>
    <row r="111" spans="2:11" ht="15" customHeight="1">
      <c r="B111" s="262"/>
      <c r="C111" s="242" t="s">
        <v>61</v>
      </c>
      <c r="D111" s="242"/>
      <c r="E111" s="242"/>
      <c r="F111" s="261" t="s">
        <v>351</v>
      </c>
      <c r="G111" s="242"/>
      <c r="H111" s="242" t="s">
        <v>391</v>
      </c>
      <c r="I111" s="242" t="s">
        <v>353</v>
      </c>
      <c r="J111" s="242">
        <v>20</v>
      </c>
      <c r="K111" s="253"/>
    </row>
    <row r="112" spans="2:11" ht="15" customHeight="1">
      <c r="B112" s="262"/>
      <c r="C112" s="242" t="s">
        <v>392</v>
      </c>
      <c r="D112" s="242"/>
      <c r="E112" s="242"/>
      <c r="F112" s="261" t="s">
        <v>351</v>
      </c>
      <c r="G112" s="242"/>
      <c r="H112" s="242" t="s">
        <v>393</v>
      </c>
      <c r="I112" s="242" t="s">
        <v>353</v>
      </c>
      <c r="J112" s="242">
        <v>120</v>
      </c>
      <c r="K112" s="253"/>
    </row>
    <row r="113" spans="2:11" ht="15" customHeight="1">
      <c r="B113" s="262"/>
      <c r="C113" s="242" t="s">
        <v>46</v>
      </c>
      <c r="D113" s="242"/>
      <c r="E113" s="242"/>
      <c r="F113" s="261" t="s">
        <v>351</v>
      </c>
      <c r="G113" s="242"/>
      <c r="H113" s="242" t="s">
        <v>394</v>
      </c>
      <c r="I113" s="242" t="s">
        <v>385</v>
      </c>
      <c r="J113" s="242"/>
      <c r="K113" s="253"/>
    </row>
    <row r="114" spans="2:11" ht="15" customHeight="1">
      <c r="B114" s="262"/>
      <c r="C114" s="242" t="s">
        <v>56</v>
      </c>
      <c r="D114" s="242"/>
      <c r="E114" s="242"/>
      <c r="F114" s="261" t="s">
        <v>351</v>
      </c>
      <c r="G114" s="242"/>
      <c r="H114" s="242" t="s">
        <v>395</v>
      </c>
      <c r="I114" s="242" t="s">
        <v>385</v>
      </c>
      <c r="J114" s="242"/>
      <c r="K114" s="253"/>
    </row>
    <row r="115" spans="2:11" ht="15" customHeight="1">
      <c r="B115" s="262"/>
      <c r="C115" s="242" t="s">
        <v>65</v>
      </c>
      <c r="D115" s="242"/>
      <c r="E115" s="242"/>
      <c r="F115" s="261" t="s">
        <v>351</v>
      </c>
      <c r="G115" s="242"/>
      <c r="H115" s="242" t="s">
        <v>396</v>
      </c>
      <c r="I115" s="242" t="s">
        <v>397</v>
      </c>
      <c r="J115" s="242"/>
      <c r="K115" s="253"/>
    </row>
    <row r="116" spans="2:11" ht="15" customHeight="1">
      <c r="B116" s="265"/>
      <c r="C116" s="271"/>
      <c r="D116" s="271"/>
      <c r="E116" s="271"/>
      <c r="F116" s="271"/>
      <c r="G116" s="271"/>
      <c r="H116" s="271"/>
      <c r="I116" s="271"/>
      <c r="J116" s="271"/>
      <c r="K116" s="267"/>
    </row>
    <row r="117" spans="2:11" ht="18.75" customHeight="1">
      <c r="B117" s="272"/>
      <c r="C117" s="238"/>
      <c r="D117" s="238"/>
      <c r="E117" s="238"/>
      <c r="F117" s="273"/>
      <c r="G117" s="238"/>
      <c r="H117" s="238"/>
      <c r="I117" s="238"/>
      <c r="J117" s="238"/>
      <c r="K117" s="272"/>
    </row>
    <row r="118" spans="2:11" ht="18.75" customHeight="1">
      <c r="B118" s="248"/>
      <c r="C118" s="248"/>
      <c r="D118" s="248"/>
      <c r="E118" s="248"/>
      <c r="F118" s="248"/>
      <c r="G118" s="248"/>
      <c r="H118" s="248"/>
      <c r="I118" s="248"/>
      <c r="J118" s="248"/>
      <c r="K118" s="248"/>
    </row>
    <row r="119" spans="2:11" ht="7.5" customHeight="1">
      <c r="B119" s="274"/>
      <c r="C119" s="275"/>
      <c r="D119" s="275"/>
      <c r="E119" s="275"/>
      <c r="F119" s="275"/>
      <c r="G119" s="275"/>
      <c r="H119" s="275"/>
      <c r="I119" s="275"/>
      <c r="J119" s="275"/>
      <c r="K119" s="276"/>
    </row>
    <row r="120" spans="2:11" ht="45" customHeight="1">
      <c r="B120" s="277"/>
      <c r="C120" s="358" t="s">
        <v>398</v>
      </c>
      <c r="D120" s="358"/>
      <c r="E120" s="358"/>
      <c r="F120" s="358"/>
      <c r="G120" s="358"/>
      <c r="H120" s="358"/>
      <c r="I120" s="358"/>
      <c r="J120" s="358"/>
      <c r="K120" s="278"/>
    </row>
    <row r="121" spans="2:11" ht="17.25" customHeight="1">
      <c r="B121" s="279"/>
      <c r="C121" s="254" t="s">
        <v>345</v>
      </c>
      <c r="D121" s="254"/>
      <c r="E121" s="254"/>
      <c r="F121" s="254" t="s">
        <v>346</v>
      </c>
      <c r="G121" s="255"/>
      <c r="H121" s="254" t="s">
        <v>119</v>
      </c>
      <c r="I121" s="254" t="s">
        <v>65</v>
      </c>
      <c r="J121" s="254" t="s">
        <v>347</v>
      </c>
      <c r="K121" s="280"/>
    </row>
    <row r="122" spans="2:11" ht="17.25" customHeight="1">
      <c r="B122" s="279"/>
      <c r="C122" s="256" t="s">
        <v>348</v>
      </c>
      <c r="D122" s="256"/>
      <c r="E122" s="256"/>
      <c r="F122" s="257" t="s">
        <v>349</v>
      </c>
      <c r="G122" s="258"/>
      <c r="H122" s="256"/>
      <c r="I122" s="256"/>
      <c r="J122" s="256" t="s">
        <v>350</v>
      </c>
      <c r="K122" s="280"/>
    </row>
    <row r="123" spans="2:11" ht="5.25" customHeight="1">
      <c r="B123" s="281"/>
      <c r="C123" s="259"/>
      <c r="D123" s="259"/>
      <c r="E123" s="259"/>
      <c r="F123" s="259"/>
      <c r="G123" s="242"/>
      <c r="H123" s="259"/>
      <c r="I123" s="259"/>
      <c r="J123" s="259"/>
      <c r="K123" s="282"/>
    </row>
    <row r="124" spans="2:11" ht="15" customHeight="1">
      <c r="B124" s="281"/>
      <c r="C124" s="242" t="s">
        <v>354</v>
      </c>
      <c r="D124" s="259"/>
      <c r="E124" s="259"/>
      <c r="F124" s="261" t="s">
        <v>351</v>
      </c>
      <c r="G124" s="242"/>
      <c r="H124" s="242" t="s">
        <v>390</v>
      </c>
      <c r="I124" s="242" t="s">
        <v>353</v>
      </c>
      <c r="J124" s="242">
        <v>120</v>
      </c>
      <c r="K124" s="283"/>
    </row>
    <row r="125" spans="2:11" ht="15" customHeight="1">
      <c r="B125" s="281"/>
      <c r="C125" s="242" t="s">
        <v>399</v>
      </c>
      <c r="D125" s="242"/>
      <c r="E125" s="242"/>
      <c r="F125" s="261" t="s">
        <v>351</v>
      </c>
      <c r="G125" s="242"/>
      <c r="H125" s="242" t="s">
        <v>400</v>
      </c>
      <c r="I125" s="242" t="s">
        <v>353</v>
      </c>
      <c r="J125" s="242" t="s">
        <v>401</v>
      </c>
      <c r="K125" s="283"/>
    </row>
    <row r="126" spans="2:11" ht="15" customHeight="1">
      <c r="B126" s="281"/>
      <c r="C126" s="242" t="s">
        <v>299</v>
      </c>
      <c r="D126" s="242"/>
      <c r="E126" s="242"/>
      <c r="F126" s="261" t="s">
        <v>351</v>
      </c>
      <c r="G126" s="242"/>
      <c r="H126" s="242" t="s">
        <v>402</v>
      </c>
      <c r="I126" s="242" t="s">
        <v>353</v>
      </c>
      <c r="J126" s="242" t="s">
        <v>401</v>
      </c>
      <c r="K126" s="283"/>
    </row>
    <row r="127" spans="2:11" ht="15" customHeight="1">
      <c r="B127" s="281"/>
      <c r="C127" s="242" t="s">
        <v>362</v>
      </c>
      <c r="D127" s="242"/>
      <c r="E127" s="242"/>
      <c r="F127" s="261" t="s">
        <v>357</v>
      </c>
      <c r="G127" s="242"/>
      <c r="H127" s="242" t="s">
        <v>363</v>
      </c>
      <c r="I127" s="242" t="s">
        <v>353</v>
      </c>
      <c r="J127" s="242">
        <v>15</v>
      </c>
      <c r="K127" s="283"/>
    </row>
    <row r="128" spans="2:11" ht="15" customHeight="1">
      <c r="B128" s="281"/>
      <c r="C128" s="263" t="s">
        <v>364</v>
      </c>
      <c r="D128" s="263"/>
      <c r="E128" s="263"/>
      <c r="F128" s="264" t="s">
        <v>357</v>
      </c>
      <c r="G128" s="263"/>
      <c r="H128" s="263" t="s">
        <v>365</v>
      </c>
      <c r="I128" s="263" t="s">
        <v>353</v>
      </c>
      <c r="J128" s="263">
        <v>15</v>
      </c>
      <c r="K128" s="283"/>
    </row>
    <row r="129" spans="2:11" ht="15" customHeight="1">
      <c r="B129" s="281"/>
      <c r="C129" s="263" t="s">
        <v>366</v>
      </c>
      <c r="D129" s="263"/>
      <c r="E129" s="263"/>
      <c r="F129" s="264" t="s">
        <v>357</v>
      </c>
      <c r="G129" s="263"/>
      <c r="H129" s="263" t="s">
        <v>367</v>
      </c>
      <c r="I129" s="263" t="s">
        <v>353</v>
      </c>
      <c r="J129" s="263">
        <v>20</v>
      </c>
      <c r="K129" s="283"/>
    </row>
    <row r="130" spans="2:11" ht="15" customHeight="1">
      <c r="B130" s="281"/>
      <c r="C130" s="263" t="s">
        <v>368</v>
      </c>
      <c r="D130" s="263"/>
      <c r="E130" s="263"/>
      <c r="F130" s="264" t="s">
        <v>357</v>
      </c>
      <c r="G130" s="263"/>
      <c r="H130" s="263" t="s">
        <v>369</v>
      </c>
      <c r="I130" s="263" t="s">
        <v>353</v>
      </c>
      <c r="J130" s="263">
        <v>20</v>
      </c>
      <c r="K130" s="283"/>
    </row>
    <row r="131" spans="2:11" ht="15" customHeight="1">
      <c r="B131" s="281"/>
      <c r="C131" s="242" t="s">
        <v>356</v>
      </c>
      <c r="D131" s="242"/>
      <c r="E131" s="242"/>
      <c r="F131" s="261" t="s">
        <v>357</v>
      </c>
      <c r="G131" s="242"/>
      <c r="H131" s="242" t="s">
        <v>390</v>
      </c>
      <c r="I131" s="242" t="s">
        <v>353</v>
      </c>
      <c r="J131" s="242">
        <v>50</v>
      </c>
      <c r="K131" s="283"/>
    </row>
    <row r="132" spans="2:11" ht="15" customHeight="1">
      <c r="B132" s="281"/>
      <c r="C132" s="242" t="s">
        <v>370</v>
      </c>
      <c r="D132" s="242"/>
      <c r="E132" s="242"/>
      <c r="F132" s="261" t="s">
        <v>357</v>
      </c>
      <c r="G132" s="242"/>
      <c r="H132" s="242" t="s">
        <v>390</v>
      </c>
      <c r="I132" s="242" t="s">
        <v>353</v>
      </c>
      <c r="J132" s="242">
        <v>50</v>
      </c>
      <c r="K132" s="283"/>
    </row>
    <row r="133" spans="2:11" ht="15" customHeight="1">
      <c r="B133" s="281"/>
      <c r="C133" s="242" t="s">
        <v>376</v>
      </c>
      <c r="D133" s="242"/>
      <c r="E133" s="242"/>
      <c r="F133" s="261" t="s">
        <v>357</v>
      </c>
      <c r="G133" s="242"/>
      <c r="H133" s="242" t="s">
        <v>390</v>
      </c>
      <c r="I133" s="242" t="s">
        <v>353</v>
      </c>
      <c r="J133" s="242">
        <v>50</v>
      </c>
      <c r="K133" s="283"/>
    </row>
    <row r="134" spans="2:11" ht="15" customHeight="1">
      <c r="B134" s="281"/>
      <c r="C134" s="242" t="s">
        <v>378</v>
      </c>
      <c r="D134" s="242"/>
      <c r="E134" s="242"/>
      <c r="F134" s="261" t="s">
        <v>357</v>
      </c>
      <c r="G134" s="242"/>
      <c r="H134" s="242" t="s">
        <v>390</v>
      </c>
      <c r="I134" s="242" t="s">
        <v>353</v>
      </c>
      <c r="J134" s="242">
        <v>50</v>
      </c>
      <c r="K134" s="283"/>
    </row>
    <row r="135" spans="2:11" ht="15" customHeight="1">
      <c r="B135" s="281"/>
      <c r="C135" s="242" t="s">
        <v>125</v>
      </c>
      <c r="D135" s="242"/>
      <c r="E135" s="242"/>
      <c r="F135" s="261" t="s">
        <v>357</v>
      </c>
      <c r="G135" s="242"/>
      <c r="H135" s="242" t="s">
        <v>403</v>
      </c>
      <c r="I135" s="242" t="s">
        <v>353</v>
      </c>
      <c r="J135" s="242">
        <v>255</v>
      </c>
      <c r="K135" s="283"/>
    </row>
    <row r="136" spans="2:11" ht="15" customHeight="1">
      <c r="B136" s="281"/>
      <c r="C136" s="242" t="s">
        <v>380</v>
      </c>
      <c r="D136" s="242"/>
      <c r="E136" s="242"/>
      <c r="F136" s="261" t="s">
        <v>351</v>
      </c>
      <c r="G136" s="242"/>
      <c r="H136" s="242" t="s">
        <v>404</v>
      </c>
      <c r="I136" s="242" t="s">
        <v>382</v>
      </c>
      <c r="J136" s="242"/>
      <c r="K136" s="283"/>
    </row>
    <row r="137" spans="2:11" ht="15" customHeight="1">
      <c r="B137" s="281"/>
      <c r="C137" s="242" t="s">
        <v>383</v>
      </c>
      <c r="D137" s="242"/>
      <c r="E137" s="242"/>
      <c r="F137" s="261" t="s">
        <v>351</v>
      </c>
      <c r="G137" s="242"/>
      <c r="H137" s="242" t="s">
        <v>405</v>
      </c>
      <c r="I137" s="242" t="s">
        <v>385</v>
      </c>
      <c r="J137" s="242"/>
      <c r="K137" s="283"/>
    </row>
    <row r="138" spans="2:11" ht="15" customHeight="1">
      <c r="B138" s="281"/>
      <c r="C138" s="242" t="s">
        <v>386</v>
      </c>
      <c r="D138" s="242"/>
      <c r="E138" s="242"/>
      <c r="F138" s="261" t="s">
        <v>351</v>
      </c>
      <c r="G138" s="242"/>
      <c r="H138" s="242" t="s">
        <v>386</v>
      </c>
      <c r="I138" s="242" t="s">
        <v>385</v>
      </c>
      <c r="J138" s="242"/>
      <c r="K138" s="283"/>
    </row>
    <row r="139" spans="2:11" ht="15" customHeight="1">
      <c r="B139" s="281"/>
      <c r="C139" s="242" t="s">
        <v>46</v>
      </c>
      <c r="D139" s="242"/>
      <c r="E139" s="242"/>
      <c r="F139" s="261" t="s">
        <v>351</v>
      </c>
      <c r="G139" s="242"/>
      <c r="H139" s="242" t="s">
        <v>406</v>
      </c>
      <c r="I139" s="242" t="s">
        <v>385</v>
      </c>
      <c r="J139" s="242"/>
      <c r="K139" s="283"/>
    </row>
    <row r="140" spans="2:11" ht="15" customHeight="1">
      <c r="B140" s="281"/>
      <c r="C140" s="242" t="s">
        <v>407</v>
      </c>
      <c r="D140" s="242"/>
      <c r="E140" s="242"/>
      <c r="F140" s="261" t="s">
        <v>351</v>
      </c>
      <c r="G140" s="242"/>
      <c r="H140" s="242" t="s">
        <v>408</v>
      </c>
      <c r="I140" s="242" t="s">
        <v>385</v>
      </c>
      <c r="J140" s="242"/>
      <c r="K140" s="283"/>
    </row>
    <row r="141" spans="2:11" ht="15" customHeight="1">
      <c r="B141" s="284"/>
      <c r="C141" s="285"/>
      <c r="D141" s="285"/>
      <c r="E141" s="285"/>
      <c r="F141" s="285"/>
      <c r="G141" s="285"/>
      <c r="H141" s="285"/>
      <c r="I141" s="285"/>
      <c r="J141" s="285"/>
      <c r="K141" s="286"/>
    </row>
    <row r="142" spans="2:11" ht="18.75" customHeight="1">
      <c r="B142" s="238"/>
      <c r="C142" s="238"/>
      <c r="D142" s="238"/>
      <c r="E142" s="238"/>
      <c r="F142" s="273"/>
      <c r="G142" s="238"/>
      <c r="H142" s="238"/>
      <c r="I142" s="238"/>
      <c r="J142" s="238"/>
      <c r="K142" s="238"/>
    </row>
    <row r="143" spans="2:11" ht="18.75" customHeight="1">
      <c r="B143" s="248"/>
      <c r="C143" s="248"/>
      <c r="D143" s="248"/>
      <c r="E143" s="248"/>
      <c r="F143" s="248"/>
      <c r="G143" s="248"/>
      <c r="H143" s="248"/>
      <c r="I143" s="248"/>
      <c r="J143" s="248"/>
      <c r="K143" s="248"/>
    </row>
    <row r="144" spans="2:11" ht="7.5" customHeight="1">
      <c r="B144" s="249"/>
      <c r="C144" s="250"/>
      <c r="D144" s="250"/>
      <c r="E144" s="250"/>
      <c r="F144" s="250"/>
      <c r="G144" s="250"/>
      <c r="H144" s="250"/>
      <c r="I144" s="250"/>
      <c r="J144" s="250"/>
      <c r="K144" s="251"/>
    </row>
    <row r="145" spans="2:11" ht="45" customHeight="1">
      <c r="B145" s="252"/>
      <c r="C145" s="359" t="s">
        <v>409</v>
      </c>
      <c r="D145" s="359"/>
      <c r="E145" s="359"/>
      <c r="F145" s="359"/>
      <c r="G145" s="359"/>
      <c r="H145" s="359"/>
      <c r="I145" s="359"/>
      <c r="J145" s="359"/>
      <c r="K145" s="253"/>
    </row>
    <row r="146" spans="2:11" ht="17.25" customHeight="1">
      <c r="B146" s="252"/>
      <c r="C146" s="254" t="s">
        <v>345</v>
      </c>
      <c r="D146" s="254"/>
      <c r="E146" s="254"/>
      <c r="F146" s="254" t="s">
        <v>346</v>
      </c>
      <c r="G146" s="255"/>
      <c r="H146" s="254" t="s">
        <v>119</v>
      </c>
      <c r="I146" s="254" t="s">
        <v>65</v>
      </c>
      <c r="J146" s="254" t="s">
        <v>347</v>
      </c>
      <c r="K146" s="253"/>
    </row>
    <row r="147" spans="2:11" ht="17.25" customHeight="1">
      <c r="B147" s="252"/>
      <c r="C147" s="256" t="s">
        <v>348</v>
      </c>
      <c r="D147" s="256"/>
      <c r="E147" s="256"/>
      <c r="F147" s="257" t="s">
        <v>349</v>
      </c>
      <c r="G147" s="258"/>
      <c r="H147" s="256"/>
      <c r="I147" s="256"/>
      <c r="J147" s="256" t="s">
        <v>350</v>
      </c>
      <c r="K147" s="253"/>
    </row>
    <row r="148" spans="2:11" ht="5.25" customHeight="1">
      <c r="B148" s="262"/>
      <c r="C148" s="259"/>
      <c r="D148" s="259"/>
      <c r="E148" s="259"/>
      <c r="F148" s="259"/>
      <c r="G148" s="260"/>
      <c r="H148" s="259"/>
      <c r="I148" s="259"/>
      <c r="J148" s="259"/>
      <c r="K148" s="283"/>
    </row>
    <row r="149" spans="2:11" ht="15" customHeight="1">
      <c r="B149" s="262"/>
      <c r="C149" s="287" t="s">
        <v>354</v>
      </c>
      <c r="D149" s="242"/>
      <c r="E149" s="242"/>
      <c r="F149" s="288" t="s">
        <v>351</v>
      </c>
      <c r="G149" s="242"/>
      <c r="H149" s="287" t="s">
        <v>390</v>
      </c>
      <c r="I149" s="287" t="s">
        <v>353</v>
      </c>
      <c r="J149" s="287">
        <v>120</v>
      </c>
      <c r="K149" s="283"/>
    </row>
    <row r="150" spans="2:11" ht="15" customHeight="1">
      <c r="B150" s="262"/>
      <c r="C150" s="287" t="s">
        <v>399</v>
      </c>
      <c r="D150" s="242"/>
      <c r="E150" s="242"/>
      <c r="F150" s="288" t="s">
        <v>351</v>
      </c>
      <c r="G150" s="242"/>
      <c r="H150" s="287" t="s">
        <v>410</v>
      </c>
      <c r="I150" s="287" t="s">
        <v>353</v>
      </c>
      <c r="J150" s="287" t="s">
        <v>401</v>
      </c>
      <c r="K150" s="283"/>
    </row>
    <row r="151" spans="2:11" ht="15" customHeight="1">
      <c r="B151" s="262"/>
      <c r="C151" s="287" t="s">
        <v>299</v>
      </c>
      <c r="D151" s="242"/>
      <c r="E151" s="242"/>
      <c r="F151" s="288" t="s">
        <v>351</v>
      </c>
      <c r="G151" s="242"/>
      <c r="H151" s="287" t="s">
        <v>411</v>
      </c>
      <c r="I151" s="287" t="s">
        <v>353</v>
      </c>
      <c r="J151" s="287" t="s">
        <v>401</v>
      </c>
      <c r="K151" s="283"/>
    </row>
    <row r="152" spans="2:11" ht="15" customHeight="1">
      <c r="B152" s="262"/>
      <c r="C152" s="287" t="s">
        <v>356</v>
      </c>
      <c r="D152" s="242"/>
      <c r="E152" s="242"/>
      <c r="F152" s="288" t="s">
        <v>357</v>
      </c>
      <c r="G152" s="242"/>
      <c r="H152" s="287" t="s">
        <v>390</v>
      </c>
      <c r="I152" s="287" t="s">
        <v>353</v>
      </c>
      <c r="J152" s="287">
        <v>50</v>
      </c>
      <c r="K152" s="283"/>
    </row>
    <row r="153" spans="2:11" ht="15" customHeight="1">
      <c r="B153" s="262"/>
      <c r="C153" s="287" t="s">
        <v>359</v>
      </c>
      <c r="D153" s="242"/>
      <c r="E153" s="242"/>
      <c r="F153" s="288" t="s">
        <v>351</v>
      </c>
      <c r="G153" s="242"/>
      <c r="H153" s="287" t="s">
        <v>390</v>
      </c>
      <c r="I153" s="287" t="s">
        <v>361</v>
      </c>
      <c r="J153" s="287"/>
      <c r="K153" s="283"/>
    </row>
    <row r="154" spans="2:11" ht="15" customHeight="1">
      <c r="B154" s="262"/>
      <c r="C154" s="287" t="s">
        <v>370</v>
      </c>
      <c r="D154" s="242"/>
      <c r="E154" s="242"/>
      <c r="F154" s="288" t="s">
        <v>357</v>
      </c>
      <c r="G154" s="242"/>
      <c r="H154" s="287" t="s">
        <v>390</v>
      </c>
      <c r="I154" s="287" t="s">
        <v>353</v>
      </c>
      <c r="J154" s="287">
        <v>50</v>
      </c>
      <c r="K154" s="283"/>
    </row>
    <row r="155" spans="2:11" ht="15" customHeight="1">
      <c r="B155" s="262"/>
      <c r="C155" s="287" t="s">
        <v>378</v>
      </c>
      <c r="D155" s="242"/>
      <c r="E155" s="242"/>
      <c r="F155" s="288" t="s">
        <v>357</v>
      </c>
      <c r="G155" s="242"/>
      <c r="H155" s="287" t="s">
        <v>390</v>
      </c>
      <c r="I155" s="287" t="s">
        <v>353</v>
      </c>
      <c r="J155" s="287">
        <v>50</v>
      </c>
      <c r="K155" s="283"/>
    </row>
    <row r="156" spans="2:11" ht="15" customHeight="1">
      <c r="B156" s="262"/>
      <c r="C156" s="287" t="s">
        <v>376</v>
      </c>
      <c r="D156" s="242"/>
      <c r="E156" s="242"/>
      <c r="F156" s="288" t="s">
        <v>357</v>
      </c>
      <c r="G156" s="242"/>
      <c r="H156" s="287" t="s">
        <v>390</v>
      </c>
      <c r="I156" s="287" t="s">
        <v>353</v>
      </c>
      <c r="J156" s="287">
        <v>50</v>
      </c>
      <c r="K156" s="283"/>
    </row>
    <row r="157" spans="2:11" ht="15" customHeight="1">
      <c r="B157" s="262"/>
      <c r="C157" s="287" t="s">
        <v>107</v>
      </c>
      <c r="D157" s="242"/>
      <c r="E157" s="242"/>
      <c r="F157" s="288" t="s">
        <v>351</v>
      </c>
      <c r="G157" s="242"/>
      <c r="H157" s="287" t="s">
        <v>412</v>
      </c>
      <c r="I157" s="287" t="s">
        <v>353</v>
      </c>
      <c r="J157" s="287" t="s">
        <v>413</v>
      </c>
      <c r="K157" s="283"/>
    </row>
    <row r="158" spans="2:11" ht="15" customHeight="1">
      <c r="B158" s="262"/>
      <c r="C158" s="287" t="s">
        <v>414</v>
      </c>
      <c r="D158" s="242"/>
      <c r="E158" s="242"/>
      <c r="F158" s="288" t="s">
        <v>351</v>
      </c>
      <c r="G158" s="242"/>
      <c r="H158" s="287" t="s">
        <v>415</v>
      </c>
      <c r="I158" s="287" t="s">
        <v>385</v>
      </c>
      <c r="J158" s="287"/>
      <c r="K158" s="283"/>
    </row>
    <row r="159" spans="2:11" ht="15" customHeight="1">
      <c r="B159" s="289"/>
      <c r="C159" s="271"/>
      <c r="D159" s="271"/>
      <c r="E159" s="271"/>
      <c r="F159" s="271"/>
      <c r="G159" s="271"/>
      <c r="H159" s="271"/>
      <c r="I159" s="271"/>
      <c r="J159" s="271"/>
      <c r="K159" s="290"/>
    </row>
    <row r="160" spans="2:11" ht="18.75" customHeight="1">
      <c r="B160" s="238"/>
      <c r="C160" s="242"/>
      <c r="D160" s="242"/>
      <c r="E160" s="242"/>
      <c r="F160" s="261"/>
      <c r="G160" s="242"/>
      <c r="H160" s="242"/>
      <c r="I160" s="242"/>
      <c r="J160" s="242"/>
      <c r="K160" s="238"/>
    </row>
    <row r="161" spans="2:11" ht="18.75" customHeight="1">
      <c r="B161" s="238"/>
      <c r="C161" s="242"/>
      <c r="D161" s="242"/>
      <c r="E161" s="242"/>
      <c r="F161" s="261"/>
      <c r="G161" s="242"/>
      <c r="H161" s="242"/>
      <c r="I161" s="242"/>
      <c r="J161" s="242"/>
      <c r="K161" s="238"/>
    </row>
    <row r="162" spans="2:11" ht="18.75" customHeight="1">
      <c r="B162" s="238"/>
      <c r="C162" s="242"/>
      <c r="D162" s="242"/>
      <c r="E162" s="242"/>
      <c r="F162" s="261"/>
      <c r="G162" s="242"/>
      <c r="H162" s="242"/>
      <c r="I162" s="242"/>
      <c r="J162" s="242"/>
      <c r="K162" s="238"/>
    </row>
    <row r="163" spans="2:11" ht="18.75" customHeight="1">
      <c r="B163" s="238"/>
      <c r="C163" s="242"/>
      <c r="D163" s="242"/>
      <c r="E163" s="242"/>
      <c r="F163" s="261"/>
      <c r="G163" s="242"/>
      <c r="H163" s="242"/>
      <c r="I163" s="242"/>
      <c r="J163" s="242"/>
      <c r="K163" s="238"/>
    </row>
    <row r="164" spans="2:11" ht="18.75" customHeight="1">
      <c r="B164" s="238"/>
      <c r="C164" s="242"/>
      <c r="D164" s="242"/>
      <c r="E164" s="242"/>
      <c r="F164" s="261"/>
      <c r="G164" s="242"/>
      <c r="H164" s="242"/>
      <c r="I164" s="242"/>
      <c r="J164" s="242"/>
      <c r="K164" s="238"/>
    </row>
    <row r="165" spans="2:11" ht="18.75" customHeight="1">
      <c r="B165" s="238"/>
      <c r="C165" s="242"/>
      <c r="D165" s="242"/>
      <c r="E165" s="242"/>
      <c r="F165" s="261"/>
      <c r="G165" s="242"/>
      <c r="H165" s="242"/>
      <c r="I165" s="242"/>
      <c r="J165" s="242"/>
      <c r="K165" s="238"/>
    </row>
    <row r="166" spans="2:11" ht="18.75" customHeight="1">
      <c r="B166" s="238"/>
      <c r="C166" s="242"/>
      <c r="D166" s="242"/>
      <c r="E166" s="242"/>
      <c r="F166" s="261"/>
      <c r="G166" s="242"/>
      <c r="H166" s="242"/>
      <c r="I166" s="242"/>
      <c r="J166" s="242"/>
      <c r="K166" s="238"/>
    </row>
    <row r="167" spans="2:11" ht="18.75" customHeight="1">
      <c r="B167" s="248"/>
      <c r="C167" s="248"/>
      <c r="D167" s="248"/>
      <c r="E167" s="248"/>
      <c r="F167" s="248"/>
      <c r="G167" s="248"/>
      <c r="H167" s="248"/>
      <c r="I167" s="248"/>
      <c r="J167" s="248"/>
      <c r="K167" s="248"/>
    </row>
    <row r="168" spans="2:11" ht="7.5" customHeight="1">
      <c r="B168" s="230"/>
      <c r="C168" s="231"/>
      <c r="D168" s="231"/>
      <c r="E168" s="231"/>
      <c r="F168" s="231"/>
      <c r="G168" s="231"/>
      <c r="H168" s="231"/>
      <c r="I168" s="231"/>
      <c r="J168" s="231"/>
      <c r="K168" s="232"/>
    </row>
    <row r="169" spans="2:11" ht="45" customHeight="1">
      <c r="B169" s="233"/>
      <c r="C169" s="358" t="s">
        <v>416</v>
      </c>
      <c r="D169" s="358"/>
      <c r="E169" s="358"/>
      <c r="F169" s="358"/>
      <c r="G169" s="358"/>
      <c r="H169" s="358"/>
      <c r="I169" s="358"/>
      <c r="J169" s="358"/>
      <c r="K169" s="234"/>
    </row>
    <row r="170" spans="2:11" ht="17.25" customHeight="1">
      <c r="B170" s="233"/>
      <c r="C170" s="254" t="s">
        <v>345</v>
      </c>
      <c r="D170" s="254"/>
      <c r="E170" s="254"/>
      <c r="F170" s="254" t="s">
        <v>346</v>
      </c>
      <c r="G170" s="291"/>
      <c r="H170" s="292" t="s">
        <v>119</v>
      </c>
      <c r="I170" s="292" t="s">
        <v>65</v>
      </c>
      <c r="J170" s="254" t="s">
        <v>347</v>
      </c>
      <c r="K170" s="234"/>
    </row>
    <row r="171" spans="2:11" ht="17.25" customHeight="1">
      <c r="B171" s="235"/>
      <c r="C171" s="256" t="s">
        <v>348</v>
      </c>
      <c r="D171" s="256"/>
      <c r="E171" s="256"/>
      <c r="F171" s="257" t="s">
        <v>349</v>
      </c>
      <c r="G171" s="293"/>
      <c r="H171" s="294"/>
      <c r="I171" s="294"/>
      <c r="J171" s="256" t="s">
        <v>350</v>
      </c>
      <c r="K171" s="236"/>
    </row>
    <row r="172" spans="2:11" ht="5.25" customHeight="1">
      <c r="B172" s="262"/>
      <c r="C172" s="259"/>
      <c r="D172" s="259"/>
      <c r="E172" s="259"/>
      <c r="F172" s="259"/>
      <c r="G172" s="260"/>
      <c r="H172" s="259"/>
      <c r="I172" s="259"/>
      <c r="J172" s="259"/>
      <c r="K172" s="283"/>
    </row>
    <row r="173" spans="2:11" ht="15" customHeight="1">
      <c r="B173" s="262"/>
      <c r="C173" s="242" t="s">
        <v>354</v>
      </c>
      <c r="D173" s="242"/>
      <c r="E173" s="242"/>
      <c r="F173" s="261" t="s">
        <v>351</v>
      </c>
      <c r="G173" s="242"/>
      <c r="H173" s="242" t="s">
        <v>390</v>
      </c>
      <c r="I173" s="242" t="s">
        <v>353</v>
      </c>
      <c r="J173" s="242">
        <v>120</v>
      </c>
      <c r="K173" s="283"/>
    </row>
    <row r="174" spans="2:11" ht="15" customHeight="1">
      <c r="B174" s="262"/>
      <c r="C174" s="242" t="s">
        <v>399</v>
      </c>
      <c r="D174" s="242"/>
      <c r="E174" s="242"/>
      <c r="F174" s="261" t="s">
        <v>351</v>
      </c>
      <c r="G174" s="242"/>
      <c r="H174" s="242" t="s">
        <v>400</v>
      </c>
      <c r="I174" s="242" t="s">
        <v>353</v>
      </c>
      <c r="J174" s="242" t="s">
        <v>401</v>
      </c>
      <c r="K174" s="283"/>
    </row>
    <row r="175" spans="2:11" ht="15" customHeight="1">
      <c r="B175" s="262"/>
      <c r="C175" s="242" t="s">
        <v>299</v>
      </c>
      <c r="D175" s="242"/>
      <c r="E175" s="242"/>
      <c r="F175" s="261" t="s">
        <v>351</v>
      </c>
      <c r="G175" s="242"/>
      <c r="H175" s="242" t="s">
        <v>417</v>
      </c>
      <c r="I175" s="242" t="s">
        <v>353</v>
      </c>
      <c r="J175" s="242" t="s">
        <v>401</v>
      </c>
      <c r="K175" s="283"/>
    </row>
    <row r="176" spans="2:11" ht="15" customHeight="1">
      <c r="B176" s="262"/>
      <c r="C176" s="242" t="s">
        <v>356</v>
      </c>
      <c r="D176" s="242"/>
      <c r="E176" s="242"/>
      <c r="F176" s="261" t="s">
        <v>357</v>
      </c>
      <c r="G176" s="242"/>
      <c r="H176" s="242" t="s">
        <v>417</v>
      </c>
      <c r="I176" s="242" t="s">
        <v>353</v>
      </c>
      <c r="J176" s="242">
        <v>50</v>
      </c>
      <c r="K176" s="283"/>
    </row>
    <row r="177" spans="2:11" ht="15" customHeight="1">
      <c r="B177" s="262"/>
      <c r="C177" s="242" t="s">
        <v>359</v>
      </c>
      <c r="D177" s="242"/>
      <c r="E177" s="242"/>
      <c r="F177" s="261" t="s">
        <v>351</v>
      </c>
      <c r="G177" s="242"/>
      <c r="H177" s="242" t="s">
        <v>417</v>
      </c>
      <c r="I177" s="242" t="s">
        <v>361</v>
      </c>
      <c r="J177" s="242"/>
      <c r="K177" s="283"/>
    </row>
    <row r="178" spans="2:11" ht="15" customHeight="1">
      <c r="B178" s="262"/>
      <c r="C178" s="242" t="s">
        <v>370</v>
      </c>
      <c r="D178" s="242"/>
      <c r="E178" s="242"/>
      <c r="F178" s="261" t="s">
        <v>357</v>
      </c>
      <c r="G178" s="242"/>
      <c r="H178" s="242" t="s">
        <v>417</v>
      </c>
      <c r="I178" s="242" t="s">
        <v>353</v>
      </c>
      <c r="J178" s="242">
        <v>50</v>
      </c>
      <c r="K178" s="283"/>
    </row>
    <row r="179" spans="2:11" ht="15" customHeight="1">
      <c r="B179" s="262"/>
      <c r="C179" s="242" t="s">
        <v>378</v>
      </c>
      <c r="D179" s="242"/>
      <c r="E179" s="242"/>
      <c r="F179" s="261" t="s">
        <v>357</v>
      </c>
      <c r="G179" s="242"/>
      <c r="H179" s="242" t="s">
        <v>417</v>
      </c>
      <c r="I179" s="242" t="s">
        <v>353</v>
      </c>
      <c r="J179" s="242">
        <v>50</v>
      </c>
      <c r="K179" s="283"/>
    </row>
    <row r="180" spans="2:11" ht="15" customHeight="1">
      <c r="B180" s="262"/>
      <c r="C180" s="242" t="s">
        <v>376</v>
      </c>
      <c r="D180" s="242"/>
      <c r="E180" s="242"/>
      <c r="F180" s="261" t="s">
        <v>357</v>
      </c>
      <c r="G180" s="242"/>
      <c r="H180" s="242" t="s">
        <v>417</v>
      </c>
      <c r="I180" s="242" t="s">
        <v>353</v>
      </c>
      <c r="J180" s="242">
        <v>50</v>
      </c>
      <c r="K180" s="283"/>
    </row>
    <row r="181" spans="2:11" ht="15" customHeight="1">
      <c r="B181" s="262"/>
      <c r="C181" s="242" t="s">
        <v>118</v>
      </c>
      <c r="D181" s="242"/>
      <c r="E181" s="242"/>
      <c r="F181" s="261" t="s">
        <v>351</v>
      </c>
      <c r="G181" s="242"/>
      <c r="H181" s="242" t="s">
        <v>418</v>
      </c>
      <c r="I181" s="242" t="s">
        <v>419</v>
      </c>
      <c r="J181" s="242"/>
      <c r="K181" s="283"/>
    </row>
    <row r="182" spans="2:11" ht="15" customHeight="1">
      <c r="B182" s="262"/>
      <c r="C182" s="242" t="s">
        <v>65</v>
      </c>
      <c r="D182" s="242"/>
      <c r="E182" s="242"/>
      <c r="F182" s="261" t="s">
        <v>351</v>
      </c>
      <c r="G182" s="242"/>
      <c r="H182" s="242" t="s">
        <v>420</v>
      </c>
      <c r="I182" s="242" t="s">
        <v>421</v>
      </c>
      <c r="J182" s="242">
        <v>1</v>
      </c>
      <c r="K182" s="283"/>
    </row>
    <row r="183" spans="2:11" ht="15" customHeight="1">
      <c r="B183" s="262"/>
      <c r="C183" s="242" t="s">
        <v>61</v>
      </c>
      <c r="D183" s="242"/>
      <c r="E183" s="242"/>
      <c r="F183" s="261" t="s">
        <v>351</v>
      </c>
      <c r="G183" s="242"/>
      <c r="H183" s="242" t="s">
        <v>422</v>
      </c>
      <c r="I183" s="242" t="s">
        <v>353</v>
      </c>
      <c r="J183" s="242">
        <v>20</v>
      </c>
      <c r="K183" s="283"/>
    </row>
    <row r="184" spans="2:11" ht="15" customHeight="1">
      <c r="B184" s="262"/>
      <c r="C184" s="242" t="s">
        <v>119</v>
      </c>
      <c r="D184" s="242"/>
      <c r="E184" s="242"/>
      <c r="F184" s="261" t="s">
        <v>351</v>
      </c>
      <c r="G184" s="242"/>
      <c r="H184" s="242" t="s">
        <v>423</v>
      </c>
      <c r="I184" s="242" t="s">
        <v>353</v>
      </c>
      <c r="J184" s="242">
        <v>255</v>
      </c>
      <c r="K184" s="283"/>
    </row>
    <row r="185" spans="2:11" ht="15" customHeight="1">
      <c r="B185" s="262"/>
      <c r="C185" s="242" t="s">
        <v>120</v>
      </c>
      <c r="D185" s="242"/>
      <c r="E185" s="242"/>
      <c r="F185" s="261" t="s">
        <v>351</v>
      </c>
      <c r="G185" s="242"/>
      <c r="H185" s="242" t="s">
        <v>315</v>
      </c>
      <c r="I185" s="242" t="s">
        <v>353</v>
      </c>
      <c r="J185" s="242">
        <v>10</v>
      </c>
      <c r="K185" s="283"/>
    </row>
    <row r="186" spans="2:11" ht="15" customHeight="1">
      <c r="B186" s="262"/>
      <c r="C186" s="242" t="s">
        <v>121</v>
      </c>
      <c r="D186" s="242"/>
      <c r="E186" s="242"/>
      <c r="F186" s="261" t="s">
        <v>351</v>
      </c>
      <c r="G186" s="242"/>
      <c r="H186" s="242" t="s">
        <v>424</v>
      </c>
      <c r="I186" s="242" t="s">
        <v>385</v>
      </c>
      <c r="J186" s="242"/>
      <c r="K186" s="283"/>
    </row>
    <row r="187" spans="2:11" ht="15" customHeight="1">
      <c r="B187" s="262"/>
      <c r="C187" s="242" t="s">
        <v>425</v>
      </c>
      <c r="D187" s="242"/>
      <c r="E187" s="242"/>
      <c r="F187" s="261" t="s">
        <v>351</v>
      </c>
      <c r="G187" s="242"/>
      <c r="H187" s="242" t="s">
        <v>426</v>
      </c>
      <c r="I187" s="242" t="s">
        <v>385</v>
      </c>
      <c r="J187" s="242"/>
      <c r="K187" s="283"/>
    </row>
    <row r="188" spans="2:11" ht="15" customHeight="1">
      <c r="B188" s="262"/>
      <c r="C188" s="242" t="s">
        <v>414</v>
      </c>
      <c r="D188" s="242"/>
      <c r="E188" s="242"/>
      <c r="F188" s="261" t="s">
        <v>351</v>
      </c>
      <c r="G188" s="242"/>
      <c r="H188" s="242" t="s">
        <v>427</v>
      </c>
      <c r="I188" s="242" t="s">
        <v>385</v>
      </c>
      <c r="J188" s="242"/>
      <c r="K188" s="283"/>
    </row>
    <row r="189" spans="2:11" ht="15" customHeight="1">
      <c r="B189" s="262"/>
      <c r="C189" s="242" t="s">
        <v>124</v>
      </c>
      <c r="D189" s="242"/>
      <c r="E189" s="242"/>
      <c r="F189" s="261" t="s">
        <v>357</v>
      </c>
      <c r="G189" s="242"/>
      <c r="H189" s="242" t="s">
        <v>428</v>
      </c>
      <c r="I189" s="242" t="s">
        <v>353</v>
      </c>
      <c r="J189" s="242">
        <v>50</v>
      </c>
      <c r="K189" s="283"/>
    </row>
    <row r="190" spans="2:11" ht="15" customHeight="1">
      <c r="B190" s="262"/>
      <c r="C190" s="242" t="s">
        <v>429</v>
      </c>
      <c r="D190" s="242"/>
      <c r="E190" s="242"/>
      <c r="F190" s="261" t="s">
        <v>357</v>
      </c>
      <c r="G190" s="242"/>
      <c r="H190" s="242" t="s">
        <v>430</v>
      </c>
      <c r="I190" s="242" t="s">
        <v>431</v>
      </c>
      <c r="J190" s="242"/>
      <c r="K190" s="283"/>
    </row>
    <row r="191" spans="2:11" ht="15" customHeight="1">
      <c r="B191" s="262"/>
      <c r="C191" s="242" t="s">
        <v>432</v>
      </c>
      <c r="D191" s="242"/>
      <c r="E191" s="242"/>
      <c r="F191" s="261" t="s">
        <v>357</v>
      </c>
      <c r="G191" s="242"/>
      <c r="H191" s="242" t="s">
        <v>433</v>
      </c>
      <c r="I191" s="242" t="s">
        <v>431</v>
      </c>
      <c r="J191" s="242"/>
      <c r="K191" s="283"/>
    </row>
    <row r="192" spans="2:11" ht="15" customHeight="1">
      <c r="B192" s="262"/>
      <c r="C192" s="242" t="s">
        <v>434</v>
      </c>
      <c r="D192" s="242"/>
      <c r="E192" s="242"/>
      <c r="F192" s="261" t="s">
        <v>357</v>
      </c>
      <c r="G192" s="242"/>
      <c r="H192" s="242" t="s">
        <v>435</v>
      </c>
      <c r="I192" s="242" t="s">
        <v>431</v>
      </c>
      <c r="J192" s="242"/>
      <c r="K192" s="283"/>
    </row>
    <row r="193" spans="2:11" ht="15" customHeight="1">
      <c r="B193" s="262"/>
      <c r="C193" s="295" t="s">
        <v>436</v>
      </c>
      <c r="D193" s="242"/>
      <c r="E193" s="242"/>
      <c r="F193" s="261" t="s">
        <v>357</v>
      </c>
      <c r="G193" s="242"/>
      <c r="H193" s="242" t="s">
        <v>437</v>
      </c>
      <c r="I193" s="242" t="s">
        <v>438</v>
      </c>
      <c r="J193" s="296" t="s">
        <v>439</v>
      </c>
      <c r="K193" s="283"/>
    </row>
    <row r="194" spans="2:11" ht="15" customHeight="1">
      <c r="B194" s="262"/>
      <c r="C194" s="247" t="s">
        <v>50</v>
      </c>
      <c r="D194" s="242"/>
      <c r="E194" s="242"/>
      <c r="F194" s="261" t="s">
        <v>351</v>
      </c>
      <c r="G194" s="242"/>
      <c r="H194" s="238" t="s">
        <v>440</v>
      </c>
      <c r="I194" s="242" t="s">
        <v>441</v>
      </c>
      <c r="J194" s="242"/>
      <c r="K194" s="283"/>
    </row>
    <row r="195" spans="2:11" ht="15" customHeight="1">
      <c r="B195" s="262"/>
      <c r="C195" s="247" t="s">
        <v>442</v>
      </c>
      <c r="D195" s="242"/>
      <c r="E195" s="242"/>
      <c r="F195" s="261" t="s">
        <v>351</v>
      </c>
      <c r="G195" s="242"/>
      <c r="H195" s="242" t="s">
        <v>443</v>
      </c>
      <c r="I195" s="242" t="s">
        <v>385</v>
      </c>
      <c r="J195" s="242"/>
      <c r="K195" s="283"/>
    </row>
    <row r="196" spans="2:11" ht="15" customHeight="1">
      <c r="B196" s="262"/>
      <c r="C196" s="247" t="s">
        <v>444</v>
      </c>
      <c r="D196" s="242"/>
      <c r="E196" s="242"/>
      <c r="F196" s="261" t="s">
        <v>351</v>
      </c>
      <c r="G196" s="242"/>
      <c r="H196" s="242" t="s">
        <v>445</v>
      </c>
      <c r="I196" s="242" t="s">
        <v>385</v>
      </c>
      <c r="J196" s="242"/>
      <c r="K196" s="283"/>
    </row>
    <row r="197" spans="2:11" ht="15" customHeight="1">
      <c r="B197" s="262"/>
      <c r="C197" s="247" t="s">
        <v>446</v>
      </c>
      <c r="D197" s="242"/>
      <c r="E197" s="242"/>
      <c r="F197" s="261" t="s">
        <v>357</v>
      </c>
      <c r="G197" s="242"/>
      <c r="H197" s="242" t="s">
        <v>447</v>
      </c>
      <c r="I197" s="242" t="s">
        <v>385</v>
      </c>
      <c r="J197" s="242"/>
      <c r="K197" s="283"/>
    </row>
    <row r="198" spans="2:11" ht="15" customHeight="1">
      <c r="B198" s="289"/>
      <c r="C198" s="297"/>
      <c r="D198" s="271"/>
      <c r="E198" s="271"/>
      <c r="F198" s="271"/>
      <c r="G198" s="271"/>
      <c r="H198" s="271"/>
      <c r="I198" s="271"/>
      <c r="J198" s="271"/>
      <c r="K198" s="290"/>
    </row>
    <row r="199" spans="2:11" ht="18.75" customHeight="1">
      <c r="B199" s="238"/>
      <c r="C199" s="242"/>
      <c r="D199" s="242"/>
      <c r="E199" s="242"/>
      <c r="F199" s="261"/>
      <c r="G199" s="242"/>
      <c r="H199" s="242"/>
      <c r="I199" s="242"/>
      <c r="J199" s="242"/>
      <c r="K199" s="238"/>
    </row>
    <row r="200" spans="2:11" ht="18.75" customHeight="1">
      <c r="B200" s="248"/>
      <c r="C200" s="248"/>
      <c r="D200" s="248"/>
      <c r="E200" s="248"/>
      <c r="F200" s="248"/>
      <c r="G200" s="248"/>
      <c r="H200" s="248"/>
      <c r="I200" s="248"/>
      <c r="J200" s="248"/>
      <c r="K200" s="248"/>
    </row>
    <row r="201" spans="2:11">
      <c r="B201" s="230"/>
      <c r="C201" s="231"/>
      <c r="D201" s="231"/>
      <c r="E201" s="231"/>
      <c r="F201" s="231"/>
      <c r="G201" s="231"/>
      <c r="H201" s="231"/>
      <c r="I201" s="231"/>
      <c r="J201" s="231"/>
      <c r="K201" s="232"/>
    </row>
    <row r="202" spans="2:11" ht="21" customHeight="1">
      <c r="B202" s="233"/>
      <c r="C202" s="358" t="s">
        <v>448</v>
      </c>
      <c r="D202" s="358"/>
      <c r="E202" s="358"/>
      <c r="F202" s="358"/>
      <c r="G202" s="358"/>
      <c r="H202" s="358"/>
      <c r="I202" s="358"/>
      <c r="J202" s="358"/>
      <c r="K202" s="234"/>
    </row>
    <row r="203" spans="2:11" ht="25.5" customHeight="1">
      <c r="B203" s="233"/>
      <c r="C203" s="298" t="s">
        <v>449</v>
      </c>
      <c r="D203" s="298"/>
      <c r="E203" s="298"/>
      <c r="F203" s="298" t="s">
        <v>450</v>
      </c>
      <c r="G203" s="299"/>
      <c r="H203" s="356" t="s">
        <v>451</v>
      </c>
      <c r="I203" s="356"/>
      <c r="J203" s="356"/>
      <c r="K203" s="234"/>
    </row>
    <row r="204" spans="2:11" ht="5.25" customHeight="1">
      <c r="B204" s="262"/>
      <c r="C204" s="259"/>
      <c r="D204" s="259"/>
      <c r="E204" s="259"/>
      <c r="F204" s="259"/>
      <c r="G204" s="242"/>
      <c r="H204" s="259"/>
      <c r="I204" s="259"/>
      <c r="J204" s="259"/>
      <c r="K204" s="283"/>
    </row>
    <row r="205" spans="2:11" ht="15" customHeight="1">
      <c r="B205" s="262"/>
      <c r="C205" s="242" t="s">
        <v>441</v>
      </c>
      <c r="D205" s="242"/>
      <c r="E205" s="242"/>
      <c r="F205" s="261" t="s">
        <v>51</v>
      </c>
      <c r="G205" s="242"/>
      <c r="H205" s="357" t="s">
        <v>452</v>
      </c>
      <c r="I205" s="357"/>
      <c r="J205" s="357"/>
      <c r="K205" s="283"/>
    </row>
    <row r="206" spans="2:11" ht="15" customHeight="1">
      <c r="B206" s="262"/>
      <c r="C206" s="268"/>
      <c r="D206" s="242"/>
      <c r="E206" s="242"/>
      <c r="F206" s="261" t="s">
        <v>52</v>
      </c>
      <c r="G206" s="242"/>
      <c r="H206" s="357" t="s">
        <v>453</v>
      </c>
      <c r="I206" s="357"/>
      <c r="J206" s="357"/>
      <c r="K206" s="283"/>
    </row>
    <row r="207" spans="2:11" ht="15" customHeight="1">
      <c r="B207" s="262"/>
      <c r="C207" s="268"/>
      <c r="D207" s="242"/>
      <c r="E207" s="242"/>
      <c r="F207" s="261" t="s">
        <v>55</v>
      </c>
      <c r="G207" s="242"/>
      <c r="H207" s="357" t="s">
        <v>454</v>
      </c>
      <c r="I207" s="357"/>
      <c r="J207" s="357"/>
      <c r="K207" s="283"/>
    </row>
    <row r="208" spans="2:11" ht="15" customHeight="1">
      <c r="B208" s="262"/>
      <c r="C208" s="242"/>
      <c r="D208" s="242"/>
      <c r="E208" s="242"/>
      <c r="F208" s="261" t="s">
        <v>53</v>
      </c>
      <c r="G208" s="242"/>
      <c r="H208" s="357" t="s">
        <v>455</v>
      </c>
      <c r="I208" s="357"/>
      <c r="J208" s="357"/>
      <c r="K208" s="283"/>
    </row>
    <row r="209" spans="2:11" ht="15" customHeight="1">
      <c r="B209" s="262"/>
      <c r="C209" s="242"/>
      <c r="D209" s="242"/>
      <c r="E209" s="242"/>
      <c r="F209" s="261" t="s">
        <v>54</v>
      </c>
      <c r="G209" s="242"/>
      <c r="H209" s="357" t="s">
        <v>456</v>
      </c>
      <c r="I209" s="357"/>
      <c r="J209" s="357"/>
      <c r="K209" s="283"/>
    </row>
    <row r="210" spans="2:11" ht="15" customHeight="1">
      <c r="B210" s="262"/>
      <c r="C210" s="242"/>
      <c r="D210" s="242"/>
      <c r="E210" s="242"/>
      <c r="F210" s="261"/>
      <c r="G210" s="242"/>
      <c r="H210" s="242"/>
      <c r="I210" s="242"/>
      <c r="J210" s="242"/>
      <c r="K210" s="283"/>
    </row>
    <row r="211" spans="2:11" ht="15" customHeight="1">
      <c r="B211" s="262"/>
      <c r="C211" s="242" t="s">
        <v>397</v>
      </c>
      <c r="D211" s="242"/>
      <c r="E211" s="242"/>
      <c r="F211" s="261" t="s">
        <v>88</v>
      </c>
      <c r="G211" s="242"/>
      <c r="H211" s="357" t="s">
        <v>457</v>
      </c>
      <c r="I211" s="357"/>
      <c r="J211" s="357"/>
      <c r="K211" s="283"/>
    </row>
    <row r="212" spans="2:11" ht="15" customHeight="1">
      <c r="B212" s="262"/>
      <c r="C212" s="268"/>
      <c r="D212" s="242"/>
      <c r="E212" s="242"/>
      <c r="F212" s="261" t="s">
        <v>296</v>
      </c>
      <c r="G212" s="242"/>
      <c r="H212" s="357" t="s">
        <v>297</v>
      </c>
      <c r="I212" s="357"/>
      <c r="J212" s="357"/>
      <c r="K212" s="283"/>
    </row>
    <row r="213" spans="2:11" ht="15" customHeight="1">
      <c r="B213" s="262"/>
      <c r="C213" s="242"/>
      <c r="D213" s="242"/>
      <c r="E213" s="242"/>
      <c r="F213" s="261" t="s">
        <v>294</v>
      </c>
      <c r="G213" s="242"/>
      <c r="H213" s="357" t="s">
        <v>458</v>
      </c>
      <c r="I213" s="357"/>
      <c r="J213" s="357"/>
      <c r="K213" s="283"/>
    </row>
    <row r="214" spans="2:11" ht="15" customHeight="1">
      <c r="B214" s="300"/>
      <c r="C214" s="268"/>
      <c r="D214" s="268"/>
      <c r="E214" s="268"/>
      <c r="F214" s="261" t="s">
        <v>93</v>
      </c>
      <c r="G214" s="247"/>
      <c r="H214" s="355" t="s">
        <v>298</v>
      </c>
      <c r="I214" s="355"/>
      <c r="J214" s="355"/>
      <c r="K214" s="301"/>
    </row>
    <row r="215" spans="2:11" ht="15" customHeight="1">
      <c r="B215" s="300"/>
      <c r="C215" s="268"/>
      <c r="D215" s="268"/>
      <c r="E215" s="268"/>
      <c r="F215" s="261" t="s">
        <v>135</v>
      </c>
      <c r="G215" s="247"/>
      <c r="H215" s="355" t="s">
        <v>459</v>
      </c>
      <c r="I215" s="355"/>
      <c r="J215" s="355"/>
      <c r="K215" s="301"/>
    </row>
    <row r="216" spans="2:11" ht="15" customHeight="1">
      <c r="B216" s="300"/>
      <c r="C216" s="268"/>
      <c r="D216" s="268"/>
      <c r="E216" s="268"/>
      <c r="F216" s="302"/>
      <c r="G216" s="247"/>
      <c r="H216" s="303"/>
      <c r="I216" s="303"/>
      <c r="J216" s="303"/>
      <c r="K216" s="301"/>
    </row>
    <row r="217" spans="2:11" ht="15" customHeight="1">
      <c r="B217" s="300"/>
      <c r="C217" s="242" t="s">
        <v>421</v>
      </c>
      <c r="D217" s="268"/>
      <c r="E217" s="268"/>
      <c r="F217" s="261">
        <v>1</v>
      </c>
      <c r="G217" s="247"/>
      <c r="H217" s="355" t="s">
        <v>460</v>
      </c>
      <c r="I217" s="355"/>
      <c r="J217" s="355"/>
      <c r="K217" s="301"/>
    </row>
    <row r="218" spans="2:11" ht="15" customHeight="1">
      <c r="B218" s="300"/>
      <c r="C218" s="268"/>
      <c r="D218" s="268"/>
      <c r="E218" s="268"/>
      <c r="F218" s="261">
        <v>2</v>
      </c>
      <c r="G218" s="247"/>
      <c r="H218" s="355" t="s">
        <v>461</v>
      </c>
      <c r="I218" s="355"/>
      <c r="J218" s="355"/>
      <c r="K218" s="301"/>
    </row>
    <row r="219" spans="2:11" ht="15" customHeight="1">
      <c r="B219" s="300"/>
      <c r="C219" s="268"/>
      <c r="D219" s="268"/>
      <c r="E219" s="268"/>
      <c r="F219" s="261">
        <v>3</v>
      </c>
      <c r="G219" s="247"/>
      <c r="H219" s="355" t="s">
        <v>462</v>
      </c>
      <c r="I219" s="355"/>
      <c r="J219" s="355"/>
      <c r="K219" s="301"/>
    </row>
    <row r="220" spans="2:11" ht="15" customHeight="1">
      <c r="B220" s="300"/>
      <c r="C220" s="268"/>
      <c r="D220" s="268"/>
      <c r="E220" s="268"/>
      <c r="F220" s="261">
        <v>4</v>
      </c>
      <c r="G220" s="247"/>
      <c r="H220" s="355" t="s">
        <v>463</v>
      </c>
      <c r="I220" s="355"/>
      <c r="J220" s="355"/>
      <c r="K220" s="301"/>
    </row>
    <row r="221" spans="2:11" ht="12.75" customHeight="1">
      <c r="B221" s="304"/>
      <c r="C221" s="305"/>
      <c r="D221" s="305"/>
      <c r="E221" s="305"/>
      <c r="F221" s="305"/>
      <c r="G221" s="305"/>
      <c r="H221" s="305"/>
      <c r="I221" s="305"/>
      <c r="J221" s="305"/>
      <c r="K221" s="306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1:J11"/>
    <mergeCell ref="D13:J13"/>
    <mergeCell ref="C3:J3"/>
    <mergeCell ref="C4:J4"/>
    <mergeCell ref="C6:J6"/>
    <mergeCell ref="C7:J7"/>
    <mergeCell ref="D25:J25"/>
    <mergeCell ref="C24:J24"/>
    <mergeCell ref="D14:J14"/>
    <mergeCell ref="F20:J20"/>
    <mergeCell ref="F21:J21"/>
    <mergeCell ref="C23:J23"/>
    <mergeCell ref="D15:J15"/>
    <mergeCell ref="F16:J16"/>
    <mergeCell ref="F17:J17"/>
    <mergeCell ref="F18:J18"/>
    <mergeCell ref="F19:J19"/>
    <mergeCell ref="G39:J39"/>
    <mergeCell ref="G40:J40"/>
    <mergeCell ref="G38:J38"/>
    <mergeCell ref="D28:J28"/>
    <mergeCell ref="D26:J26"/>
    <mergeCell ref="D29:J29"/>
    <mergeCell ref="D31:J31"/>
    <mergeCell ref="G37:J37"/>
    <mergeCell ref="D32:J32"/>
    <mergeCell ref="D33:J33"/>
    <mergeCell ref="G34:J34"/>
    <mergeCell ref="G35:J35"/>
    <mergeCell ref="G36:J36"/>
    <mergeCell ref="G43:J43"/>
    <mergeCell ref="D45:J45"/>
    <mergeCell ref="E46:J46"/>
    <mergeCell ref="G42:J42"/>
    <mergeCell ref="G41:J41"/>
    <mergeCell ref="C52:J52"/>
    <mergeCell ref="C50:J50"/>
    <mergeCell ref="D49:J49"/>
    <mergeCell ref="E48:J48"/>
    <mergeCell ref="E47:J47"/>
    <mergeCell ref="D59:J59"/>
    <mergeCell ref="D58:J58"/>
    <mergeCell ref="D57:J57"/>
    <mergeCell ref="D56:J56"/>
    <mergeCell ref="C53:J53"/>
    <mergeCell ref="C55:J55"/>
    <mergeCell ref="C73:J73"/>
    <mergeCell ref="D67:J67"/>
    <mergeCell ref="D68:J68"/>
    <mergeCell ref="D60:J60"/>
    <mergeCell ref="D61:J61"/>
    <mergeCell ref="D63:J63"/>
    <mergeCell ref="D64:J64"/>
    <mergeCell ref="D65:J65"/>
    <mergeCell ref="D66:J66"/>
    <mergeCell ref="C202:J202"/>
    <mergeCell ref="C169:J169"/>
    <mergeCell ref="C145:J145"/>
    <mergeCell ref="C120:J120"/>
    <mergeCell ref="C100:J100"/>
    <mergeCell ref="H220:J220"/>
    <mergeCell ref="H217:J217"/>
    <mergeCell ref="H218:J218"/>
    <mergeCell ref="H219:J219"/>
    <mergeCell ref="H203:J203"/>
    <mergeCell ref="H205:J205"/>
    <mergeCell ref="H208:J208"/>
    <mergeCell ref="H209:J209"/>
    <mergeCell ref="H211:J211"/>
    <mergeCell ref="H212:J212"/>
    <mergeCell ref="H213:J213"/>
    <mergeCell ref="H214:J214"/>
    <mergeCell ref="H215:J215"/>
    <mergeCell ref="H206:J206"/>
    <mergeCell ref="H207:J207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Rekapitulace zakázky</vt:lpstr>
      <vt:lpstr>SO 01 - Oprava ZV t.ú. Hr...</vt:lpstr>
      <vt:lpstr>VRN - Vedlejší rozpočtové...</vt:lpstr>
      <vt:lpstr>Pokyny pro vyplnění</vt:lpstr>
      <vt:lpstr>'Rekapitulace zakázky'!Názvy_tisku</vt:lpstr>
      <vt:lpstr>'SO 01 - Oprava ZV t.ú. Hr...'!Názvy_tisku</vt:lpstr>
      <vt:lpstr>'VRN - Vedlejší rozpočtové...'!Názvy_tisku</vt:lpstr>
      <vt:lpstr>'Rekapitulace zakázky'!Oblast_tisku</vt:lpstr>
      <vt:lpstr>'SO 01 - Oprava ZV t.ú. Hr...'!Oblast_tisku</vt:lpstr>
      <vt:lpstr>'VRN - Vedlejší rozpočtové...'!Oblast_tisku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Zítka Lukáš, Ing.</dc:creator>
  <cp:lastModifiedBy>Duda Vlastimil, Ing.</cp:lastModifiedBy>
  <dcterms:created xsi:type="dcterms:W3CDTF">2018-12-10T10:36:04Z</dcterms:created>
  <dcterms:modified xsi:type="dcterms:W3CDTF">2019-01-11T08:38:40Z</dcterms:modified>
</cp:coreProperties>
</file>